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Dan Buskirk\OneDrive - Michigan State University\Documents\_Extension\_Topics\Corn silage\Pricing Corn Silage 2019\Final\"/>
    </mc:Choice>
  </mc:AlternateContent>
  <xr:revisionPtr revIDLastSave="0" documentId="13_ncr:1_{25121CA0-9F15-48C5-B6A3-303F1D9FE53B}" xr6:coauthVersionLast="45" xr6:coauthVersionMax="45" xr10:uidLastSave="{00000000-0000-0000-0000-000000000000}"/>
  <bookViews>
    <workbookView xWindow="-98" yWindow="368" windowWidth="28996" windowHeight="15330" xr2:uid="{D507E11B-0D2D-40D2-946C-4D991E9DAF35}"/>
  </bookViews>
  <sheets>
    <sheet name="PRICING TOOL" sheetId="3" r:id="rId1"/>
    <sheet name="CORN SILAGE" sheetId="1" r:id="rId2"/>
    <sheet name="CORN EARLAGE OR SNAPLAGE" sheetId="2" r:id="rId3"/>
  </sheets>
  <definedNames>
    <definedName name="_xlnm.Print_Area" localSheetId="2">'CORN EARLAGE OR SNAPLAGE'!$A$1:$F$27</definedName>
    <definedName name="_xlnm.Print_Area" localSheetId="1">'CORN SILAGE'!$B$2:$F$35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2" l="1"/>
  <c r="F7" i="1"/>
  <c r="F13" i="1"/>
  <c r="F14" i="2" l="1"/>
  <c r="F24" i="2" s="1"/>
  <c r="F26" i="2" s="1"/>
  <c r="E12" i="1" l="1"/>
  <c r="C32" i="1" l="1"/>
  <c r="F20" i="1" l="1"/>
  <c r="F22" i="1" l="1"/>
  <c r="F32" i="1" s="1"/>
  <c r="F34" i="1" s="1"/>
  <c r="C34" i="1" l="1"/>
</calcChain>
</file>

<file path=xl/sharedStrings.xml><?xml version="1.0" encoding="utf-8"?>
<sst xmlns="http://schemas.openxmlformats.org/spreadsheetml/2006/main" count="69" uniqueCount="60">
  <si>
    <t>Your Farm</t>
  </si>
  <si>
    <t>Maximum Bid Price for Corn Standing in the Field for Use as Corn Silage</t>
  </si>
  <si>
    <t>bu = bushel, T=ton, DM = dry matter</t>
  </si>
  <si>
    <t>Moisture, %</t>
  </si>
  <si>
    <t>2,000 lb x (1 - 65% moisture) = 700 lb DM</t>
  </si>
  <si>
    <t>700 lb DM x 50% corn grain = 350 lb corn grain DM/T silage</t>
  </si>
  <si>
    <t>350 lb corn grain DM/47.32 lb [DM in 1 bu of corn] = 7.4 bu corn grain/T silage</t>
  </si>
  <si>
    <t>700 lb x 50% forage = 350 lb forage DM/T silage</t>
  </si>
  <si>
    <t>2,000 lb/T x (1 - 65% moisture) = 700 lb DM/T silage</t>
  </si>
  <si>
    <t>350 lb forage DM / 2,000 lb/T = 0.175 T forage DM</t>
  </si>
  <si>
    <t>Silage value in feed bunk</t>
  </si>
  <si>
    <t>Expenses to harvest, transport, and store silage</t>
  </si>
  <si>
    <t>Shrink, %</t>
  </si>
  <si>
    <t>(Silage value in feed bunk - total expenses)</t>
  </si>
  <si>
    <t>Inputs</t>
  </si>
  <si>
    <t>Grass hay, $/T</t>
  </si>
  <si>
    <t>(Earlage value in feed bunk - total expenses)</t>
  </si>
  <si>
    <t>Earlage/Snaplage value in feed bunk</t>
  </si>
  <si>
    <t>(typically 10-18% depending on degree of packing, covering, and feed face mgmt)</t>
  </si>
  <si>
    <t>1. Silage moisture</t>
  </si>
  <si>
    <t>Shrink loss, %</t>
  </si>
  <si>
    <t>Maximum Bid Price for Corn Standing in the Field for Use as Corn Earlage/Snaplage</t>
  </si>
  <si>
    <t>(amortized cost of silo or bunker, or full cost of bag and bagging)</t>
  </si>
  <si>
    <t>Net Energy as % of corn grain</t>
  </si>
  <si>
    <t>Earlage/snaplage moisture, %</t>
  </si>
  <si>
    <t xml:space="preserve">0.64 NEg Mcal/lb earlage / 0.68 NEg Mcal/lb corn grain = 94% </t>
  </si>
  <si>
    <t>Corn price at feed bunk, $/bu</t>
  </si>
  <si>
    <t>Corn grain in silage DM, %</t>
  </si>
  <si>
    <t>$100/T hay/85% DM [in hay] = $117.65/T DM</t>
  </si>
  <si>
    <t>0.175 T forage DM x $117.65/T DM = $20.59/T silage (forage portion)</t>
  </si>
  <si>
    <t>Forage in silage DM, %</t>
  </si>
  <si>
    <t>Pricing tool for silage, earlage, or snaplage from immature corn</t>
  </si>
  <si>
    <t>Daniel Buskirk, Kevin Gould, Jonathan LaPorte, Monica Jean and Roy Black</t>
  </si>
  <si>
    <t>MSU is an affirmative-action, equal-opportunity employer, committed to achieving excellence through a diverse workforce and inclusive culture that encourages all people to reach their full potential. Michigan State University Extension programs and materials are open to all without regard to race, color, national origin, gender, gender identity, religion, age, height, weight, disability, political beliefs, sexual orientation, marital status, family status or veteran status. Issued in furtherance of MSU Extension work, acts of May 8 and June 30, 1914, in cooperation with the U.S. Department of Agriculture. Jeffrey W. Dwyer, Director, MSU Extension, East Lansing, MI 48824. This information is for educational purposes only. Reference to commercial products or trade names does not imply endorsement by MSU Extension or bias against those not mentioned.</t>
  </si>
  <si>
    <t>earlage = 2000 lb/T x 63% DM = 1260 lb DM/T</t>
  </si>
  <si>
    <t>corn grain = $3.80 / 56 lb/bu / 84.5% DM = $0.0803/lb DM</t>
  </si>
  <si>
    <t>94% energy x $0.0803/lb DM x 1,260 lb DM = $95.11</t>
  </si>
  <si>
    <t>2. Silage value in feed bunk (grain portion), $/T as-fed</t>
  </si>
  <si>
    <t>3. Silage value in feed bunk (forage portion), $/T as-fed</t>
  </si>
  <si>
    <r>
      <t xml:space="preserve">Silage value in feed bunk, $/T as-fed </t>
    </r>
    <r>
      <rPr>
        <sz val="10"/>
        <color theme="1"/>
        <rFont val="Calibri"/>
        <family val="2"/>
        <scheme val="minor"/>
      </rPr>
      <t>(Line 2 and 3)</t>
    </r>
  </si>
  <si>
    <t>2. Corn Earlage @ feedbunk, $/T as-fed</t>
  </si>
  <si>
    <t>Maximum bid price for earlage or snaplage in the field, $/T as-is</t>
  </si>
  <si>
    <t>1. Earlage/Snaplage moisture</t>
  </si>
  <si>
    <t>3. Shrink loss, $/T as-is</t>
  </si>
  <si>
    <t>4. Storage cost, $/T as-is</t>
  </si>
  <si>
    <r>
      <t>5. Harvesting, $/T as-is</t>
    </r>
    <r>
      <rPr>
        <sz val="10"/>
        <color theme="1"/>
        <rFont val="Calibri"/>
        <family val="2"/>
        <scheme val="minor"/>
      </rPr>
      <t xml:space="preserve"> (chopping)</t>
    </r>
  </si>
  <si>
    <r>
      <t>6. Hauling and packing, $/T as-is</t>
    </r>
    <r>
      <rPr>
        <sz val="11"/>
        <color theme="1"/>
        <rFont val="Calibri"/>
        <family val="2"/>
        <scheme val="minor"/>
      </rPr>
      <t xml:space="preserve"> </t>
    </r>
    <r>
      <rPr>
        <sz val="10"/>
        <color theme="1"/>
        <rFont val="Calibri"/>
        <family val="2"/>
        <scheme val="minor"/>
      </rPr>
      <t>(depends upon distance)</t>
    </r>
  </si>
  <si>
    <r>
      <t xml:space="preserve">7. Total expenses, $/T as-is </t>
    </r>
    <r>
      <rPr>
        <sz val="10"/>
        <color theme="1"/>
        <rFont val="Calibri"/>
        <family val="2"/>
        <scheme val="minor"/>
      </rPr>
      <t>(Line 3, 4, 5, and 6)</t>
    </r>
  </si>
  <si>
    <t>4. Shrink loss, $/T as-is</t>
  </si>
  <si>
    <t>5. Storage cost, $/T as-is</t>
  </si>
  <si>
    <r>
      <t>6. Harvesting, $/T as-is</t>
    </r>
    <r>
      <rPr>
        <sz val="10"/>
        <color theme="1"/>
        <rFont val="Calibri"/>
        <family val="2"/>
        <scheme val="minor"/>
      </rPr>
      <t xml:space="preserve"> (chopping)</t>
    </r>
  </si>
  <si>
    <r>
      <t>7. Hauling and packing, $/T as-is</t>
    </r>
    <r>
      <rPr>
        <sz val="11"/>
        <color theme="1"/>
        <rFont val="Calibri"/>
        <family val="2"/>
        <scheme val="minor"/>
      </rPr>
      <t xml:space="preserve"> </t>
    </r>
    <r>
      <rPr>
        <sz val="10"/>
        <color theme="1"/>
        <rFont val="Calibri"/>
        <family val="2"/>
        <scheme val="minor"/>
      </rPr>
      <t>(depends upon distance)</t>
    </r>
  </si>
  <si>
    <r>
      <t xml:space="preserve">8. Total Expenses, $/T as-is </t>
    </r>
    <r>
      <rPr>
        <sz val="10"/>
        <color theme="1"/>
        <rFont val="Calibri"/>
        <family val="2"/>
        <scheme val="minor"/>
      </rPr>
      <t>(Line  4, 5, 6 and 7)</t>
    </r>
  </si>
  <si>
    <t>Maximum bid price for corn standing in the field, $/T as-is</t>
  </si>
  <si>
    <t>Example $/T as-is</t>
  </si>
  <si>
    <t>$/T as-is</t>
  </si>
  <si>
    <t>$3.80/bu corn grain/(84.5% DM) x 7.4 bu corn = $33.26/T silage (grain portion)</t>
  </si>
  <si>
    <t>CORN SILAGE</t>
  </si>
  <si>
    <t>CORN EARLAGE OR SNAPLAGE</t>
  </si>
  <si>
    <t>ver. 1.1 10-7-2019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</si>
</sst>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0" x14ac:knownFonts="1">
    <font>
      <sz val="11"/>
      <color theme="1"/>
      <name val="Calibri"/>
      <family val="2"/>
      <scheme val="minor"/>
    </font>
    <font>
      <b/>
      <sz val="11"/>
      <color theme="1"/>
      <name val="Calibri"/>
      <family val="2"/>
      <scheme val="minor"/>
    </font>
    <font>
      <sz val="10"/>
      <color theme="1"/>
      <name val="Calibri"/>
      <family val="2"/>
      <scheme val="minor"/>
    </font>
    <font>
      <b/>
      <sz val="11"/>
      <color theme="8" tint="-0.249977111117893"/>
      <name val="Calibri"/>
      <family val="2"/>
      <scheme val="minor"/>
    </font>
    <font>
      <b/>
      <sz val="12"/>
      <color theme="1"/>
      <name val="Calibri"/>
      <family val="2"/>
      <scheme val="minor"/>
    </font>
    <font>
      <b/>
      <sz val="10"/>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b/>
      <sz val="11"/>
      <name val="Calibri"/>
      <family val="2"/>
      <scheme val="minor"/>
    </font>
    <font>
      <b/>
      <i/>
      <sz val="10"/>
      <name val="Calibri"/>
      <family val="2"/>
      <scheme val="minor"/>
    </font>
    <font>
      <i/>
      <sz val="10"/>
      <name val="Calibri"/>
      <family val="2"/>
      <scheme val="minor"/>
    </font>
    <font>
      <i/>
      <sz val="10"/>
      <color rgb="FFFF0000"/>
      <name val="Calibri"/>
      <family val="2"/>
      <scheme val="minor"/>
    </font>
    <font>
      <b/>
      <sz val="11"/>
      <color rgb="FF328E7A"/>
      <name val="Calibri"/>
      <family val="2"/>
      <scheme val="minor"/>
    </font>
    <font>
      <b/>
      <sz val="10"/>
      <name val="Calibri"/>
      <family val="2"/>
      <scheme val="minor"/>
    </font>
    <font>
      <sz val="10"/>
      <name val="Calibri"/>
      <family val="2"/>
      <scheme val="minor"/>
    </font>
    <font>
      <sz val="16"/>
      <color theme="1"/>
      <name val="Calibri"/>
      <family val="2"/>
      <scheme val="minor"/>
    </font>
    <font>
      <b/>
      <sz val="22"/>
      <color theme="1"/>
      <name val="Calibri"/>
      <family val="2"/>
      <scheme val="minor"/>
    </font>
    <font>
      <b/>
      <sz val="9"/>
      <color theme="1"/>
      <name val="Times New Roman"/>
      <family val="1"/>
    </font>
    <font>
      <i/>
      <sz val="16"/>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8D9B5"/>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s>
  <cellStyleXfs count="1">
    <xf numFmtId="0" fontId="0" fillId="0" borderId="0"/>
  </cellStyleXfs>
  <cellXfs count="91">
    <xf numFmtId="0" fontId="0" fillId="0" borderId="0" xfId="0"/>
    <xf numFmtId="0" fontId="0" fillId="0" borderId="0" xfId="0" applyBorder="1"/>
    <xf numFmtId="0" fontId="0" fillId="3" borderId="0" xfId="0" applyFill="1" applyBorder="1"/>
    <xf numFmtId="0" fontId="0" fillId="3" borderId="0" xfId="0" applyFill="1"/>
    <xf numFmtId="164" fontId="1" fillId="3" borderId="6" xfId="0" applyNumberFormat="1" applyFont="1" applyFill="1" applyBorder="1" applyAlignment="1" applyProtection="1">
      <alignment horizontal="center"/>
    </xf>
    <xf numFmtId="164" fontId="0" fillId="3" borderId="0" xfId="0" applyNumberFormat="1" applyFill="1"/>
    <xf numFmtId="0" fontId="4" fillId="3" borderId="0" xfId="0" applyFont="1" applyFill="1" applyBorder="1" applyAlignment="1"/>
    <xf numFmtId="0" fontId="6" fillId="3" borderId="0" xfId="0" applyFont="1" applyFill="1" applyAlignment="1"/>
    <xf numFmtId="0" fontId="6" fillId="3" borderId="0" xfId="0" applyFont="1" applyFill="1" applyAlignment="1">
      <alignment horizontal="center"/>
    </xf>
    <xf numFmtId="9" fontId="13" fillId="4" borderId="6" xfId="0" applyNumberFormat="1" applyFont="1" applyFill="1" applyBorder="1" applyAlignment="1" applyProtection="1">
      <alignment horizontal="center"/>
      <protection locked="0"/>
    </xf>
    <xf numFmtId="164" fontId="13" fillId="4" borderId="6" xfId="0" applyNumberFormat="1" applyFont="1" applyFill="1" applyBorder="1" applyAlignment="1" applyProtection="1">
      <alignment horizontal="center"/>
      <protection locked="0"/>
    </xf>
    <xf numFmtId="9" fontId="13" fillId="4" borderId="20" xfId="0" applyNumberFormat="1" applyFont="1" applyFill="1" applyBorder="1" applyAlignment="1" applyProtection="1">
      <alignment horizontal="center"/>
      <protection locked="0"/>
    </xf>
    <xf numFmtId="164" fontId="13" fillId="4" borderId="20" xfId="0" applyNumberFormat="1" applyFont="1" applyFill="1" applyBorder="1" applyAlignment="1" applyProtection="1">
      <alignment horizontal="center"/>
      <protection locked="0"/>
    </xf>
    <xf numFmtId="0" fontId="16" fillId="3" borderId="0" xfId="0" applyFont="1" applyFill="1"/>
    <xf numFmtId="0" fontId="17" fillId="3" borderId="0" xfId="0" applyFont="1" applyFill="1"/>
    <xf numFmtId="0" fontId="19" fillId="3" borderId="0" xfId="0" applyFont="1" applyFill="1"/>
    <xf numFmtId="0" fontId="7" fillId="3" borderId="11" xfId="0" applyFont="1" applyFill="1" applyBorder="1" applyAlignment="1" applyProtection="1">
      <alignment horizontal="left"/>
    </xf>
    <xf numFmtId="0" fontId="4" fillId="3" borderId="0" xfId="0" applyFont="1" applyFill="1" applyBorder="1" applyAlignment="1" applyProtection="1">
      <alignment horizontal="center"/>
    </xf>
    <xf numFmtId="0" fontId="0" fillId="0" borderId="0" xfId="0" applyProtection="1"/>
    <xf numFmtId="0" fontId="8" fillId="2" borderId="6" xfId="0" applyFont="1" applyFill="1" applyBorder="1" applyAlignment="1" applyProtection="1">
      <alignment horizontal="center"/>
    </xf>
    <xf numFmtId="0" fontId="5" fillId="5" borderId="6" xfId="0" applyFont="1" applyFill="1" applyBorder="1" applyAlignment="1" applyProtection="1">
      <alignment horizontal="center"/>
    </xf>
    <xf numFmtId="0" fontId="7" fillId="3" borderId="1" xfId="0" applyFont="1" applyFill="1" applyBorder="1" applyAlignment="1" applyProtection="1">
      <alignment horizontal="center"/>
    </xf>
    <xf numFmtId="9" fontId="13" fillId="4" borderId="6" xfId="0" applyNumberFormat="1" applyFont="1" applyFill="1" applyBorder="1" applyAlignment="1" applyProtection="1">
      <alignment horizontal="center"/>
    </xf>
    <xf numFmtId="0" fontId="5" fillId="3" borderId="6" xfId="0" applyFont="1" applyFill="1" applyBorder="1" applyAlignment="1" applyProtection="1">
      <alignment horizontal="center"/>
    </xf>
    <xf numFmtId="0" fontId="1" fillId="3" borderId="11" xfId="0" applyFont="1" applyFill="1" applyBorder="1" applyProtection="1"/>
    <xf numFmtId="9" fontId="1" fillId="5" borderId="5" xfId="0" applyNumberFormat="1" applyFont="1" applyFill="1" applyBorder="1" applyAlignment="1" applyProtection="1">
      <alignment horizontal="center"/>
    </xf>
    <xf numFmtId="0" fontId="2" fillId="3" borderId="0" xfId="0" applyFont="1" applyFill="1" applyBorder="1" applyAlignment="1" applyProtection="1">
      <alignment horizontal="right"/>
    </xf>
    <xf numFmtId="0" fontId="0" fillId="3" borderId="16" xfId="0" applyFill="1" applyBorder="1" applyProtection="1"/>
    <xf numFmtId="0" fontId="0" fillId="3" borderId="11" xfId="0" applyFill="1" applyBorder="1" applyProtection="1"/>
    <xf numFmtId="0" fontId="0" fillId="5" borderId="5" xfId="0" applyFill="1" applyBorder="1" applyProtection="1"/>
    <xf numFmtId="0" fontId="0" fillId="3" borderId="16" xfId="0" applyFill="1" applyBorder="1" applyAlignment="1" applyProtection="1">
      <alignment horizontal="center"/>
    </xf>
    <xf numFmtId="8" fontId="1" fillId="5" borderId="5" xfId="0" applyNumberFormat="1" applyFont="1" applyFill="1" applyBorder="1" applyAlignment="1" applyProtection="1">
      <alignment horizontal="center"/>
    </xf>
    <xf numFmtId="0" fontId="7" fillId="3" borderId="11" xfId="0" applyFont="1" applyFill="1" applyBorder="1" applyProtection="1"/>
    <xf numFmtId="0" fontId="1" fillId="5" borderId="5" xfId="0" applyFont="1" applyFill="1" applyBorder="1" applyAlignment="1" applyProtection="1">
      <alignment horizontal="center"/>
    </xf>
    <xf numFmtId="0" fontId="0" fillId="3" borderId="0" xfId="0" applyFill="1" applyBorder="1" applyProtection="1"/>
    <xf numFmtId="0" fontId="0" fillId="3" borderId="0" xfId="0" applyFont="1" applyFill="1" applyBorder="1" applyAlignment="1" applyProtection="1">
      <alignment horizontal="right"/>
    </xf>
    <xf numFmtId="0" fontId="11" fillId="3" borderId="11" xfId="0" applyFont="1" applyFill="1" applyBorder="1" applyProtection="1"/>
    <xf numFmtId="0" fontId="2" fillId="3" borderId="11" xfId="0" applyFont="1" applyFill="1" applyBorder="1" applyProtection="1"/>
    <xf numFmtId="0" fontId="2" fillId="3" borderId="3" xfId="0" applyFont="1" applyFill="1" applyBorder="1" applyAlignment="1" applyProtection="1">
      <alignment horizontal="right"/>
    </xf>
    <xf numFmtId="9" fontId="1" fillId="3" borderId="10" xfId="0" applyNumberFormat="1" applyFont="1" applyFill="1" applyBorder="1" applyAlignment="1" applyProtection="1">
      <alignment horizontal="center"/>
    </xf>
    <xf numFmtId="164" fontId="1" fillId="5" borderId="5" xfId="0" applyNumberFormat="1" applyFont="1" applyFill="1" applyBorder="1" applyAlignment="1" applyProtection="1">
      <alignment horizontal="center"/>
    </xf>
    <xf numFmtId="0" fontId="15" fillId="3" borderId="0" xfId="0" applyFont="1" applyFill="1" applyBorder="1" applyAlignment="1" applyProtection="1">
      <alignment horizontal="right"/>
    </xf>
    <xf numFmtId="0" fontId="0" fillId="3" borderId="0" xfId="0" applyFont="1" applyFill="1" applyProtection="1"/>
    <xf numFmtId="0" fontId="1" fillId="3" borderId="12" xfId="0" applyFont="1" applyFill="1" applyBorder="1" applyAlignment="1" applyProtection="1"/>
    <xf numFmtId="0" fontId="10" fillId="5" borderId="5" xfId="0" applyFont="1" applyFill="1" applyBorder="1" applyAlignment="1" applyProtection="1">
      <alignment horizontal="center"/>
    </xf>
    <xf numFmtId="0" fontId="0" fillId="3" borderId="0" xfId="0" applyFont="1" applyFill="1" applyBorder="1" applyProtection="1"/>
    <xf numFmtId="0" fontId="10" fillId="3" borderId="16" xfId="0" applyFont="1" applyFill="1" applyBorder="1" applyAlignment="1" applyProtection="1">
      <alignment horizontal="center"/>
    </xf>
    <xf numFmtId="164" fontId="9" fillId="5" borderId="18" xfId="0" applyNumberFormat="1" applyFont="1" applyFill="1" applyBorder="1" applyAlignment="1" applyProtection="1">
      <alignment horizontal="center"/>
    </xf>
    <xf numFmtId="0" fontId="0" fillId="3" borderId="1" xfId="0" applyFont="1" applyFill="1" applyBorder="1" applyProtection="1"/>
    <xf numFmtId="0" fontId="0" fillId="0" borderId="19" xfId="0" applyBorder="1" applyProtection="1"/>
    <xf numFmtId="164" fontId="9" fillId="3" borderId="6" xfId="0" applyNumberFormat="1" applyFont="1" applyFill="1" applyBorder="1" applyAlignment="1" applyProtection="1">
      <alignment horizontal="center"/>
    </xf>
    <xf numFmtId="0" fontId="1" fillId="5" borderId="4" xfId="0" applyFont="1" applyFill="1" applyBorder="1" applyAlignment="1" applyProtection="1">
      <alignment horizontal="center"/>
    </xf>
    <xf numFmtId="0" fontId="0" fillId="0" borderId="0" xfId="0" applyBorder="1" applyProtection="1"/>
    <xf numFmtId="0" fontId="5" fillId="3" borderId="11" xfId="0" applyFont="1" applyFill="1" applyBorder="1" applyProtection="1"/>
    <xf numFmtId="0" fontId="2" fillId="3" borderId="11" xfId="0" applyFont="1" applyFill="1" applyBorder="1" applyAlignment="1" applyProtection="1">
      <alignment horizontal="left"/>
    </xf>
    <xf numFmtId="0" fontId="5" fillId="3" borderId="11" xfId="0" applyFont="1" applyFill="1" applyBorder="1" applyAlignment="1" applyProtection="1">
      <alignment horizontal="left" indent="1"/>
    </xf>
    <xf numFmtId="8" fontId="1" fillId="3" borderId="6" xfId="0" applyNumberFormat="1" applyFont="1" applyFill="1" applyBorder="1" applyAlignment="1" applyProtection="1">
      <alignment horizontal="center"/>
    </xf>
    <xf numFmtId="0" fontId="1" fillId="3" borderId="16" xfId="0" applyFont="1" applyFill="1" applyBorder="1" applyProtection="1"/>
    <xf numFmtId="8" fontId="1" fillId="3" borderId="0" xfId="0" applyNumberFormat="1" applyFont="1" applyFill="1" applyBorder="1" applyAlignment="1" applyProtection="1">
      <alignment horizontal="center"/>
    </xf>
    <xf numFmtId="0" fontId="2" fillId="3" borderId="13" xfId="0" applyFont="1" applyFill="1" applyBorder="1" applyProtection="1"/>
    <xf numFmtId="8" fontId="1" fillId="5" borderId="15" xfId="0" applyNumberFormat="1" applyFont="1" applyFill="1" applyBorder="1" applyAlignment="1" applyProtection="1">
      <alignment horizontal="center"/>
    </xf>
    <xf numFmtId="0" fontId="0" fillId="3" borderId="14" xfId="0" applyFill="1" applyBorder="1" applyProtection="1"/>
    <xf numFmtId="0" fontId="0" fillId="3" borderId="17" xfId="0" applyFill="1" applyBorder="1" applyProtection="1"/>
    <xf numFmtId="0" fontId="0" fillId="3" borderId="16" xfId="0" applyFill="1" applyBorder="1" applyAlignment="1" applyProtection="1">
      <alignment horizontal="center"/>
      <protection locked="0"/>
    </xf>
    <xf numFmtId="0" fontId="0" fillId="3" borderId="21" xfId="0" applyFill="1" applyBorder="1" applyProtection="1"/>
    <xf numFmtId="164" fontId="3" fillId="3" borderId="16" xfId="0" applyNumberFormat="1" applyFont="1" applyFill="1" applyBorder="1" applyAlignment="1" applyProtection="1">
      <alignment horizontal="center"/>
    </xf>
    <xf numFmtId="0" fontId="11" fillId="0" borderId="11" xfId="0" applyFont="1" applyBorder="1" applyProtection="1"/>
    <xf numFmtId="0" fontId="7" fillId="3" borderId="0" xfId="0" applyFont="1" applyFill="1" applyBorder="1" applyAlignment="1" applyProtection="1">
      <alignment horizontal="right"/>
    </xf>
    <xf numFmtId="164" fontId="14" fillId="5" borderId="5" xfId="0" applyNumberFormat="1" applyFont="1" applyFill="1" applyBorder="1" applyAlignment="1" applyProtection="1">
      <alignment horizontal="center"/>
    </xf>
    <xf numFmtId="164" fontId="10" fillId="3" borderId="16" xfId="0" applyNumberFormat="1" applyFont="1" applyFill="1" applyBorder="1" applyAlignment="1" applyProtection="1">
      <alignment horizontal="center"/>
    </xf>
    <xf numFmtId="0" fontId="12" fillId="3" borderId="11" xfId="0" applyFont="1" applyFill="1" applyBorder="1" applyProtection="1"/>
    <xf numFmtId="9" fontId="3" fillId="3" borderId="0" xfId="0" applyNumberFormat="1" applyFont="1" applyFill="1" applyBorder="1" applyAlignment="1" applyProtection="1">
      <alignment horizontal="center"/>
    </xf>
    <xf numFmtId="0" fontId="0" fillId="3" borderId="0" xfId="0" applyFill="1" applyBorder="1" applyAlignment="1" applyProtection="1">
      <alignment horizontal="center"/>
    </xf>
    <xf numFmtId="164" fontId="0" fillId="3" borderId="16" xfId="0" applyNumberFormat="1" applyFill="1" applyBorder="1" applyAlignment="1" applyProtection="1">
      <alignment horizontal="center"/>
    </xf>
    <xf numFmtId="0" fontId="1" fillId="5" borderId="22" xfId="0" applyFont="1" applyFill="1" applyBorder="1" applyAlignment="1" applyProtection="1">
      <alignment horizontal="center"/>
    </xf>
    <xf numFmtId="0" fontId="0" fillId="3" borderId="2" xfId="0" applyFill="1" applyBorder="1" applyProtection="1"/>
    <xf numFmtId="0" fontId="0" fillId="3" borderId="2" xfId="0" applyFill="1" applyBorder="1" applyAlignment="1" applyProtection="1">
      <alignment horizontal="center"/>
    </xf>
    <xf numFmtId="9" fontId="13" fillId="4" borderId="13" xfId="0" applyNumberFormat="1" applyFont="1" applyFill="1" applyBorder="1" applyAlignment="1" applyProtection="1">
      <alignment horizontal="center"/>
      <protection locked="0"/>
    </xf>
    <xf numFmtId="0" fontId="8" fillId="2" borderId="17" xfId="0" applyFont="1" applyFill="1" applyBorder="1" applyAlignment="1" applyProtection="1">
      <alignment horizontal="center"/>
    </xf>
    <xf numFmtId="0" fontId="5" fillId="5" borderId="17" xfId="0" applyFont="1" applyFill="1" applyBorder="1" applyAlignment="1" applyProtection="1">
      <alignment horizontal="center"/>
    </xf>
    <xf numFmtId="9" fontId="13" fillId="4" borderId="11" xfId="0" applyNumberFormat="1" applyFont="1" applyFill="1" applyBorder="1" applyAlignment="1" applyProtection="1">
      <alignment horizontal="center"/>
    </xf>
    <xf numFmtId="0" fontId="5" fillId="0" borderId="17" xfId="0" applyFont="1" applyBorder="1" applyProtection="1"/>
    <xf numFmtId="0" fontId="7" fillId="3" borderId="13" xfId="0" applyFont="1" applyFill="1" applyBorder="1" applyAlignment="1" applyProtection="1">
      <alignment horizontal="left"/>
    </xf>
    <xf numFmtId="0" fontId="4" fillId="3" borderId="14" xfId="0" applyFont="1" applyFill="1" applyBorder="1" applyAlignment="1" applyProtection="1">
      <alignment horizontal="center"/>
    </xf>
    <xf numFmtId="0" fontId="5" fillId="3" borderId="23" xfId="0" applyFont="1" applyFill="1" applyBorder="1" applyAlignment="1" applyProtection="1">
      <alignment horizontal="center"/>
    </xf>
    <xf numFmtId="0" fontId="0" fillId="3" borderId="0" xfId="0" applyFill="1" applyAlignment="1">
      <alignment horizontal="center"/>
    </xf>
    <xf numFmtId="0" fontId="18" fillId="3" borderId="0" xfId="0" applyFont="1" applyFill="1" applyAlignment="1">
      <alignment horizontal="left" wrapText="1"/>
    </xf>
    <xf numFmtId="0" fontId="0" fillId="3" borderId="0" xfId="0" applyFill="1" applyAlignment="1">
      <alignment horizontal="center"/>
    </xf>
    <xf numFmtId="0" fontId="4" fillId="3" borderId="8" xfId="0" applyFont="1" applyFill="1" applyBorder="1" applyAlignment="1" applyProtection="1">
      <alignment horizontal="center"/>
    </xf>
    <xf numFmtId="0" fontId="4" fillId="3" borderId="7" xfId="0" applyFont="1" applyFill="1" applyBorder="1" applyAlignment="1" applyProtection="1">
      <alignment horizontal="center"/>
    </xf>
    <xf numFmtId="0" fontId="4" fillId="3" borderId="9"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18453B"/>
      <color rgb="FFE8D9B5"/>
      <color rgb="FF328E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461962</xdr:colOff>
      <xdr:row>12</xdr:row>
      <xdr:rowOff>170926</xdr:rowOff>
    </xdr:from>
    <xdr:to>
      <xdr:col>9</xdr:col>
      <xdr:colOff>584691</xdr:colOff>
      <xdr:row>16</xdr:row>
      <xdr:rowOff>52388</xdr:rowOff>
    </xdr:to>
    <xdr:pic>
      <xdr:nvPicPr>
        <xdr:cNvPr id="3" name="Picture 2">
          <a:extLst>
            <a:ext uri="{FF2B5EF4-FFF2-40B4-BE49-F238E27FC236}">
              <a16:creationId xmlns:a16="http://schemas.microsoft.com/office/drawing/2014/main" id="{39F5B283-59D9-4A04-A412-21FCBCFC9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7362" y="3057001"/>
          <a:ext cx="4656629" cy="605362"/>
        </a:xfrm>
        <a:prstGeom prst="rect">
          <a:avLst/>
        </a:prstGeom>
      </xdr:spPr>
    </xdr:pic>
    <xdr:clientData/>
  </xdr:twoCellAnchor>
  <xdr:twoCellAnchor>
    <xdr:from>
      <xdr:col>2</xdr:col>
      <xdr:colOff>404813</xdr:colOff>
      <xdr:row>25</xdr:row>
      <xdr:rowOff>123825</xdr:rowOff>
    </xdr:from>
    <xdr:to>
      <xdr:col>3</xdr:col>
      <xdr:colOff>195263</xdr:colOff>
      <xdr:row>29</xdr:row>
      <xdr:rowOff>85725</xdr:rowOff>
    </xdr:to>
    <xdr:sp macro="" textlink="">
      <xdr:nvSpPr>
        <xdr:cNvPr id="2" name="Arrow: Down 1">
          <a:extLst>
            <a:ext uri="{FF2B5EF4-FFF2-40B4-BE49-F238E27FC236}">
              <a16:creationId xmlns:a16="http://schemas.microsoft.com/office/drawing/2014/main" id="{31AF2BA8-86B9-49AC-B9F5-6BAD42408C0F}"/>
            </a:ext>
          </a:extLst>
        </xdr:cNvPr>
        <xdr:cNvSpPr/>
      </xdr:nvSpPr>
      <xdr:spPr>
        <a:xfrm>
          <a:off x="1700213" y="6219825"/>
          <a:ext cx="438150" cy="685800"/>
        </a:xfrm>
        <a:prstGeom prst="downArrow">
          <a:avLst/>
        </a:prstGeom>
        <a:solidFill>
          <a:srgbClr val="18453B"/>
        </a:solidFill>
        <a:ln>
          <a:noFill/>
        </a:ln>
        <a:effectLst>
          <a:outerShdw blurRad="114300" dist="1016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595313</xdr:colOff>
      <xdr:row>25</xdr:row>
      <xdr:rowOff>114300</xdr:rowOff>
    </xdr:from>
    <xdr:to>
      <xdr:col>5</xdr:col>
      <xdr:colOff>385763</xdr:colOff>
      <xdr:row>29</xdr:row>
      <xdr:rowOff>76200</xdr:rowOff>
    </xdr:to>
    <xdr:sp macro="" textlink="">
      <xdr:nvSpPr>
        <xdr:cNvPr id="4" name="Arrow: Down 3">
          <a:extLst>
            <a:ext uri="{FF2B5EF4-FFF2-40B4-BE49-F238E27FC236}">
              <a16:creationId xmlns:a16="http://schemas.microsoft.com/office/drawing/2014/main" id="{0FA474A9-BE55-44AA-8A48-A21DF9A01BAA}"/>
            </a:ext>
          </a:extLst>
        </xdr:cNvPr>
        <xdr:cNvSpPr/>
      </xdr:nvSpPr>
      <xdr:spPr>
        <a:xfrm>
          <a:off x="3186113" y="6210300"/>
          <a:ext cx="438150" cy="685800"/>
        </a:xfrm>
        <a:prstGeom prst="downArrow">
          <a:avLst/>
        </a:prstGeom>
        <a:solidFill>
          <a:srgbClr val="18453B"/>
        </a:solidFill>
        <a:ln>
          <a:noFill/>
        </a:ln>
        <a:effectLst>
          <a:outerShdw blurRad="114300" dist="1016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8B0EC-C940-4805-BDDA-311A0FC99469}">
  <dimension ref="B5:L25"/>
  <sheetViews>
    <sheetView tabSelected="1" workbookViewId="0">
      <selection activeCell="B20" sqref="B20:L20"/>
    </sheetView>
  </sheetViews>
  <sheetFormatPr defaultRowHeight="14.25" x14ac:dyDescent="0.45"/>
  <cols>
    <col min="1" max="16384" width="9.06640625" style="3"/>
  </cols>
  <sheetData>
    <row r="5" spans="2:3" ht="28.5" x14ac:dyDescent="0.85">
      <c r="B5" s="14" t="s">
        <v>31</v>
      </c>
    </row>
    <row r="6" spans="2:3" x14ac:dyDescent="0.45">
      <c r="C6" s="3" t="s">
        <v>59</v>
      </c>
    </row>
    <row r="8" spans="2:3" ht="21" x14ac:dyDescent="0.65">
      <c r="B8" s="15" t="s">
        <v>32</v>
      </c>
    </row>
    <row r="9" spans="2:3" ht="21" x14ac:dyDescent="0.65">
      <c r="B9" s="13"/>
    </row>
    <row r="20" spans="2:12" ht="81.75" customHeight="1" x14ac:dyDescent="0.45">
      <c r="B20" s="86" t="s">
        <v>33</v>
      </c>
      <c r="C20" s="86"/>
      <c r="D20" s="86"/>
      <c r="E20" s="86"/>
      <c r="F20" s="86"/>
      <c r="G20" s="86"/>
      <c r="H20" s="86"/>
      <c r="I20" s="86"/>
      <c r="J20" s="86"/>
      <c r="K20" s="86"/>
      <c r="L20" s="86"/>
    </row>
    <row r="25" spans="2:12" x14ac:dyDescent="0.45">
      <c r="C25" s="87" t="s">
        <v>57</v>
      </c>
      <c r="D25" s="87"/>
      <c r="F25" s="85" t="s">
        <v>58</v>
      </c>
    </row>
  </sheetData>
  <sheetProtection sheet="1" objects="1" scenarios="1"/>
  <mergeCells count="2">
    <mergeCell ref="B20:L20"/>
    <mergeCell ref="C25:D25"/>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B918-662D-45A6-AA9B-143371D2C57D}">
  <dimension ref="A1:AF151"/>
  <sheetViews>
    <sheetView zoomScaleNormal="100" workbookViewId="0">
      <selection activeCell="E5" sqref="E5"/>
    </sheetView>
  </sheetViews>
  <sheetFormatPr defaultRowHeight="14.25" x14ac:dyDescent="0.45"/>
  <cols>
    <col min="1" max="1" width="2.59765625" style="2" customWidth="1"/>
    <col min="2" max="2" width="60.3984375" style="3" bestFit="1" customWidth="1"/>
    <col min="3" max="3" width="14" bestFit="1" customWidth="1"/>
    <col min="4" max="4" width="22.796875" style="3" bestFit="1" customWidth="1"/>
    <col min="5" max="5" width="12.1328125" bestFit="1" customWidth="1"/>
    <col min="6" max="6" width="13.265625" style="3" bestFit="1" customWidth="1"/>
    <col min="7" max="32" width="9" style="3"/>
  </cols>
  <sheetData>
    <row r="1" spans="2:8" ht="14.1" customHeight="1" thickBot="1" x14ac:dyDescent="0.5">
      <c r="B1" s="2"/>
      <c r="C1" s="1"/>
      <c r="D1" s="2"/>
      <c r="E1" s="1"/>
      <c r="F1" s="2"/>
    </row>
    <row r="2" spans="2:8" ht="15.75" x14ac:dyDescent="0.5">
      <c r="B2" s="88" t="s">
        <v>1</v>
      </c>
      <c r="C2" s="89"/>
      <c r="D2" s="89"/>
      <c r="E2" s="89"/>
      <c r="F2" s="90"/>
    </row>
    <row r="3" spans="2:8" ht="16.149999999999999" thickBot="1" x14ac:dyDescent="0.55000000000000004">
      <c r="B3" s="16" t="s">
        <v>2</v>
      </c>
      <c r="C3" s="17"/>
      <c r="D3" s="17"/>
      <c r="E3" s="18"/>
      <c r="F3" s="84" t="s">
        <v>55</v>
      </c>
    </row>
    <row r="4" spans="2:8" ht="14.65" thickBot="1" x14ac:dyDescent="0.5">
      <c r="B4" s="19" t="s">
        <v>10</v>
      </c>
      <c r="C4" s="20" t="s">
        <v>54</v>
      </c>
      <c r="D4" s="21"/>
      <c r="E4" s="22" t="s">
        <v>14</v>
      </c>
      <c r="F4" s="23" t="s">
        <v>0</v>
      </c>
    </row>
    <row r="5" spans="2:8" ht="14.65" thickBot="1" x14ac:dyDescent="0.5">
      <c r="B5" s="24" t="s">
        <v>19</v>
      </c>
      <c r="C5" s="25"/>
      <c r="D5" s="26" t="s">
        <v>3</v>
      </c>
      <c r="E5" s="9">
        <v>0.65</v>
      </c>
      <c r="F5" s="27"/>
    </row>
    <row r="6" spans="2:8" ht="14.65" thickBot="1" x14ac:dyDescent="0.5">
      <c r="B6" s="28"/>
      <c r="C6" s="29"/>
      <c r="D6" s="26" t="s">
        <v>27</v>
      </c>
      <c r="E6" s="9">
        <v>0.5</v>
      </c>
      <c r="F6" s="30"/>
    </row>
    <row r="7" spans="2:8" ht="14.65" thickBot="1" x14ac:dyDescent="0.5">
      <c r="B7" s="24" t="s">
        <v>37</v>
      </c>
      <c r="C7" s="31">
        <v>33.26</v>
      </c>
      <c r="D7" s="26" t="s">
        <v>26</v>
      </c>
      <c r="E7" s="10">
        <v>3.8</v>
      </c>
      <c r="F7" s="4">
        <f>((((2000*(1-E5))*E6)/47.32)*E7/0.845)</f>
        <v>33.26214068134869</v>
      </c>
      <c r="H7" s="5"/>
    </row>
    <row r="8" spans="2:8" x14ac:dyDescent="0.45">
      <c r="B8" s="32" t="s">
        <v>8</v>
      </c>
      <c r="C8" s="33"/>
      <c r="D8" s="26"/>
      <c r="E8" s="34"/>
      <c r="F8" s="30"/>
    </row>
    <row r="9" spans="2:8" x14ac:dyDescent="0.45">
      <c r="B9" s="32" t="s">
        <v>5</v>
      </c>
      <c r="C9" s="33"/>
      <c r="D9" s="35"/>
      <c r="E9" s="34"/>
      <c r="F9" s="30"/>
    </row>
    <row r="10" spans="2:8" x14ac:dyDescent="0.45">
      <c r="B10" s="32" t="s">
        <v>6</v>
      </c>
      <c r="C10" s="33"/>
      <c r="D10" s="35"/>
      <c r="E10" s="34"/>
      <c r="F10" s="30"/>
    </row>
    <row r="11" spans="2:8" x14ac:dyDescent="0.45">
      <c r="B11" s="36" t="s">
        <v>56</v>
      </c>
      <c r="C11" s="33"/>
      <c r="D11" s="35"/>
      <c r="E11" s="34"/>
      <c r="F11" s="30"/>
    </row>
    <row r="12" spans="2:8" ht="14.65" thickBot="1" x14ac:dyDescent="0.5">
      <c r="B12" s="37"/>
      <c r="C12" s="33"/>
      <c r="D12" s="38" t="s">
        <v>30</v>
      </c>
      <c r="E12" s="39">
        <f>1-E6</f>
        <v>0.5</v>
      </c>
      <c r="F12" s="30"/>
    </row>
    <row r="13" spans="2:8" ht="14.65" thickBot="1" x14ac:dyDescent="0.5">
      <c r="B13" s="24" t="s">
        <v>38</v>
      </c>
      <c r="C13" s="40">
        <v>20.588200000000001</v>
      </c>
      <c r="D13" s="41" t="s">
        <v>15</v>
      </c>
      <c r="E13" s="10">
        <v>100</v>
      </c>
      <c r="F13" s="4">
        <f>(2000*(1-E5))*(E12/2000)*(E13/0.85)</f>
        <v>20.588235294117652</v>
      </c>
    </row>
    <row r="14" spans="2:8" x14ac:dyDescent="0.45">
      <c r="B14" s="32" t="s">
        <v>4</v>
      </c>
      <c r="C14" s="33"/>
      <c r="D14" s="42"/>
      <c r="E14" s="18"/>
      <c r="F14" s="30"/>
    </row>
    <row r="15" spans="2:8" x14ac:dyDescent="0.45">
      <c r="B15" s="32" t="s">
        <v>7</v>
      </c>
      <c r="C15" s="33"/>
      <c r="D15" s="35"/>
      <c r="E15" s="34"/>
      <c r="F15" s="30"/>
    </row>
    <row r="16" spans="2:8" x14ac:dyDescent="0.45">
      <c r="B16" s="32" t="s">
        <v>9</v>
      </c>
      <c r="C16" s="33"/>
      <c r="D16" s="35"/>
      <c r="E16" s="34"/>
      <c r="F16" s="30"/>
    </row>
    <row r="17" spans="2:6" x14ac:dyDescent="0.45">
      <c r="B17" s="32" t="s">
        <v>28</v>
      </c>
      <c r="C17" s="33"/>
      <c r="D17" s="35"/>
      <c r="E17" s="34"/>
      <c r="F17" s="30"/>
    </row>
    <row r="18" spans="2:6" x14ac:dyDescent="0.45">
      <c r="B18" s="32" t="s">
        <v>29</v>
      </c>
      <c r="C18" s="33"/>
      <c r="D18" s="35"/>
      <c r="E18" s="34"/>
      <c r="F18" s="30"/>
    </row>
    <row r="19" spans="2:6" ht="14.65" thickBot="1" x14ac:dyDescent="0.5">
      <c r="B19" s="43"/>
      <c r="C19" s="44"/>
      <c r="D19" s="45"/>
      <c r="E19" s="34"/>
      <c r="F19" s="46"/>
    </row>
    <row r="20" spans="2:6" ht="14.65" thickBot="1" x14ac:dyDescent="0.5">
      <c r="B20" s="43" t="s">
        <v>39</v>
      </c>
      <c r="C20" s="47">
        <v>53.85</v>
      </c>
      <c r="D20" s="48"/>
      <c r="E20" s="49"/>
      <c r="F20" s="50">
        <f>F7+F13</f>
        <v>53.850375975466342</v>
      </c>
    </row>
    <row r="21" spans="2:6" ht="14.65" thickBot="1" x14ac:dyDescent="0.5">
      <c r="B21" s="19" t="s">
        <v>11</v>
      </c>
      <c r="C21" s="51"/>
      <c r="D21" s="45"/>
      <c r="E21" s="52"/>
      <c r="F21" s="30"/>
    </row>
    <row r="22" spans="2:6" ht="14.65" thickBot="1" x14ac:dyDescent="0.5">
      <c r="B22" s="24" t="s">
        <v>48</v>
      </c>
      <c r="C22" s="31">
        <v>8.08</v>
      </c>
      <c r="D22" s="26" t="s">
        <v>20</v>
      </c>
      <c r="E22" s="9">
        <v>0.15</v>
      </c>
      <c r="F22" s="4">
        <f>F20*E22</f>
        <v>8.0775563963199506</v>
      </c>
    </row>
    <row r="23" spans="2:6" x14ac:dyDescent="0.45">
      <c r="B23" s="37" t="s">
        <v>18</v>
      </c>
      <c r="C23" s="33"/>
      <c r="D23" s="45"/>
      <c r="E23" s="34"/>
      <c r="F23" s="30"/>
    </row>
    <row r="24" spans="2:6" ht="14.65" thickBot="1" x14ac:dyDescent="0.5">
      <c r="B24" s="53"/>
      <c r="C24" s="33"/>
      <c r="D24" s="45"/>
      <c r="E24" s="34"/>
      <c r="F24" s="30"/>
    </row>
    <row r="25" spans="2:6" ht="14.65" thickBot="1" x14ac:dyDescent="0.5">
      <c r="B25" s="24" t="s">
        <v>49</v>
      </c>
      <c r="C25" s="31">
        <v>4.25</v>
      </c>
      <c r="D25" s="45"/>
      <c r="E25" s="34"/>
      <c r="F25" s="10">
        <v>4.25</v>
      </c>
    </row>
    <row r="26" spans="2:6" x14ac:dyDescent="0.45">
      <c r="B26" s="54" t="s">
        <v>22</v>
      </c>
      <c r="C26" s="33"/>
      <c r="D26" s="34"/>
      <c r="E26" s="34"/>
      <c r="F26" s="63"/>
    </row>
    <row r="27" spans="2:6" ht="14.65" thickBot="1" x14ac:dyDescent="0.5">
      <c r="B27" s="55"/>
      <c r="C27" s="33"/>
      <c r="D27" s="34"/>
      <c r="E27" s="34"/>
      <c r="F27" s="63"/>
    </row>
    <row r="28" spans="2:6" ht="14.65" thickBot="1" x14ac:dyDescent="0.5">
      <c r="B28" s="24" t="s">
        <v>50</v>
      </c>
      <c r="C28" s="31">
        <v>6.75</v>
      </c>
      <c r="D28" s="34"/>
      <c r="E28" s="34"/>
      <c r="F28" s="10">
        <v>6.75</v>
      </c>
    </row>
    <row r="29" spans="2:6" ht="14.65" thickBot="1" x14ac:dyDescent="0.5">
      <c r="B29" s="24"/>
      <c r="C29" s="33"/>
      <c r="D29" s="34"/>
      <c r="E29" s="34"/>
      <c r="F29" s="63"/>
    </row>
    <row r="30" spans="2:6" ht="14.65" thickBot="1" x14ac:dyDescent="0.5">
      <c r="B30" s="24" t="s">
        <v>51</v>
      </c>
      <c r="C30" s="31">
        <v>7.25</v>
      </c>
      <c r="D30" s="34"/>
      <c r="E30" s="34"/>
      <c r="F30" s="10">
        <v>7.25</v>
      </c>
    </row>
    <row r="31" spans="2:6" ht="14.65" thickBot="1" x14ac:dyDescent="0.5">
      <c r="B31" s="24"/>
      <c r="C31" s="33"/>
      <c r="D31" s="34"/>
      <c r="E31" s="34"/>
      <c r="F31" s="27"/>
    </row>
    <row r="32" spans="2:6" ht="14.65" thickBot="1" x14ac:dyDescent="0.5">
      <c r="B32" s="24" t="s">
        <v>52</v>
      </c>
      <c r="C32" s="31">
        <f>C22+C25+C28+C30</f>
        <v>26.33</v>
      </c>
      <c r="D32" s="34"/>
      <c r="E32" s="34"/>
      <c r="F32" s="56">
        <f>F22+F25+F28+F30</f>
        <v>26.327556396319949</v>
      </c>
    </row>
    <row r="33" spans="1:32" s="1" customFormat="1" ht="14.65" thickBot="1" x14ac:dyDescent="0.5">
      <c r="A33" s="2"/>
      <c r="B33" s="24"/>
      <c r="C33" s="33"/>
      <c r="D33" s="34"/>
      <c r="E33" s="34"/>
      <c r="F33" s="57"/>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s="1" customFormat="1" ht="14.65" thickBot="1" x14ac:dyDescent="0.5">
      <c r="A34" s="2"/>
      <c r="B34" s="24" t="s">
        <v>53</v>
      </c>
      <c r="C34" s="31">
        <f>C20-C32</f>
        <v>27.520000000000003</v>
      </c>
      <c r="D34" s="58"/>
      <c r="E34" s="58"/>
      <c r="F34" s="56">
        <f>F20-F32</f>
        <v>27.522819579146393</v>
      </c>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s="1" customFormat="1" ht="14.65" thickBot="1" x14ac:dyDescent="0.5">
      <c r="A35" s="2"/>
      <c r="B35" s="59" t="s">
        <v>13</v>
      </c>
      <c r="C35" s="60"/>
      <c r="D35" s="61"/>
      <c r="E35" s="61"/>
      <c r="F35" s="6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s="2" customFormat="1" x14ac:dyDescent="0.45"/>
    <row r="37" spans="1:32" s="2" customFormat="1" x14ac:dyDescent="0.45"/>
    <row r="38" spans="1:32" s="2" customFormat="1" x14ac:dyDescent="0.45"/>
    <row r="39" spans="1:32" s="2" customFormat="1" x14ac:dyDescent="0.45"/>
    <row r="40" spans="1:32" s="3" customFormat="1" x14ac:dyDescent="0.45">
      <c r="A40" s="2"/>
    </row>
    <row r="41" spans="1:32" s="3" customFormat="1" x14ac:dyDescent="0.45">
      <c r="A41" s="2"/>
    </row>
    <row r="42" spans="1:32" s="3" customFormat="1" x14ac:dyDescent="0.45">
      <c r="A42" s="2"/>
    </row>
    <row r="43" spans="1:32" s="3" customFormat="1" x14ac:dyDescent="0.45">
      <c r="A43" s="2"/>
    </row>
    <row r="44" spans="1:32" s="3" customFormat="1" x14ac:dyDescent="0.45">
      <c r="A44" s="2"/>
    </row>
    <row r="45" spans="1:32" s="3" customFormat="1" x14ac:dyDescent="0.45">
      <c r="A45" s="2"/>
    </row>
    <row r="46" spans="1:32" s="3" customFormat="1" x14ac:dyDescent="0.45">
      <c r="A46" s="2"/>
    </row>
    <row r="47" spans="1:32" s="3" customFormat="1" x14ac:dyDescent="0.45">
      <c r="A47" s="2"/>
    </row>
    <row r="48" spans="1:32" s="3" customFormat="1" x14ac:dyDescent="0.45">
      <c r="A48" s="2"/>
    </row>
    <row r="49" spans="1:1" s="3" customFormat="1" x14ac:dyDescent="0.45">
      <c r="A49" s="2"/>
    </row>
    <row r="50" spans="1:1" s="3" customFormat="1" x14ac:dyDescent="0.45">
      <c r="A50" s="2"/>
    </row>
    <row r="51" spans="1:1" s="3" customFormat="1" x14ac:dyDescent="0.45">
      <c r="A51" s="2"/>
    </row>
    <row r="52" spans="1:1" s="3" customFormat="1" x14ac:dyDescent="0.45">
      <c r="A52" s="2"/>
    </row>
    <row r="53" spans="1:1" s="3" customFormat="1" x14ac:dyDescent="0.45">
      <c r="A53" s="2"/>
    </row>
    <row r="54" spans="1:1" s="3" customFormat="1" x14ac:dyDescent="0.45">
      <c r="A54" s="2"/>
    </row>
    <row r="55" spans="1:1" s="3" customFormat="1" x14ac:dyDescent="0.45">
      <c r="A55" s="2"/>
    </row>
    <row r="56" spans="1:1" s="3" customFormat="1" x14ac:dyDescent="0.45">
      <c r="A56" s="2"/>
    </row>
    <row r="57" spans="1:1" s="3" customFormat="1" x14ac:dyDescent="0.45">
      <c r="A57" s="2"/>
    </row>
    <row r="58" spans="1:1" s="3" customFormat="1" x14ac:dyDescent="0.45">
      <c r="A58" s="2"/>
    </row>
    <row r="59" spans="1:1" s="3" customFormat="1" x14ac:dyDescent="0.45">
      <c r="A59" s="2"/>
    </row>
    <row r="60" spans="1:1" s="3" customFormat="1" x14ac:dyDescent="0.45">
      <c r="A60" s="2"/>
    </row>
    <row r="61" spans="1:1" s="3" customFormat="1" x14ac:dyDescent="0.45">
      <c r="A61" s="2"/>
    </row>
    <row r="62" spans="1:1" s="3" customFormat="1" x14ac:dyDescent="0.45">
      <c r="A62" s="2"/>
    </row>
    <row r="63" spans="1:1" s="3" customFormat="1" x14ac:dyDescent="0.45">
      <c r="A63" s="2"/>
    </row>
    <row r="64" spans="1:1" s="3" customFormat="1" x14ac:dyDescent="0.45">
      <c r="A64" s="2"/>
    </row>
    <row r="65" spans="1:1" s="3" customFormat="1" x14ac:dyDescent="0.45">
      <c r="A65" s="2"/>
    </row>
    <row r="66" spans="1:1" s="3" customFormat="1" x14ac:dyDescent="0.45">
      <c r="A66" s="2"/>
    </row>
    <row r="67" spans="1:1" s="3" customFormat="1" x14ac:dyDescent="0.45">
      <c r="A67" s="2"/>
    </row>
    <row r="68" spans="1:1" s="3" customFormat="1" x14ac:dyDescent="0.45">
      <c r="A68" s="2"/>
    </row>
    <row r="69" spans="1:1" s="3" customFormat="1" x14ac:dyDescent="0.45">
      <c r="A69" s="2"/>
    </row>
    <row r="70" spans="1:1" s="3" customFormat="1" x14ac:dyDescent="0.45">
      <c r="A70" s="2"/>
    </row>
    <row r="71" spans="1:1" s="3" customFormat="1" x14ac:dyDescent="0.45">
      <c r="A71" s="2"/>
    </row>
    <row r="72" spans="1:1" s="3" customFormat="1" x14ac:dyDescent="0.45">
      <c r="A72" s="2"/>
    </row>
    <row r="73" spans="1:1" s="3" customFormat="1" x14ac:dyDescent="0.45">
      <c r="A73" s="2"/>
    </row>
    <row r="74" spans="1:1" s="3" customFormat="1" x14ac:dyDescent="0.45">
      <c r="A74" s="2"/>
    </row>
    <row r="75" spans="1:1" s="3" customFormat="1" x14ac:dyDescent="0.45">
      <c r="A75" s="2"/>
    </row>
    <row r="76" spans="1:1" s="3" customFormat="1" x14ac:dyDescent="0.45">
      <c r="A76" s="2"/>
    </row>
    <row r="77" spans="1:1" s="3" customFormat="1" x14ac:dyDescent="0.45">
      <c r="A77" s="2"/>
    </row>
    <row r="78" spans="1:1" s="3" customFormat="1" x14ac:dyDescent="0.45">
      <c r="A78" s="2"/>
    </row>
    <row r="79" spans="1:1" s="3" customFormat="1" x14ac:dyDescent="0.45">
      <c r="A79" s="2"/>
    </row>
    <row r="80" spans="1:1" s="3" customFormat="1" x14ac:dyDescent="0.45">
      <c r="A80" s="2"/>
    </row>
    <row r="81" spans="1:1" s="3" customFormat="1" x14ac:dyDescent="0.45">
      <c r="A81" s="2"/>
    </row>
    <row r="82" spans="1:1" s="3" customFormat="1" x14ac:dyDescent="0.45">
      <c r="A82" s="2"/>
    </row>
    <row r="83" spans="1:1" s="3" customFormat="1" x14ac:dyDescent="0.45">
      <c r="A83" s="2"/>
    </row>
    <row r="84" spans="1:1" s="3" customFormat="1" x14ac:dyDescent="0.45">
      <c r="A84" s="2"/>
    </row>
    <row r="85" spans="1:1" s="3" customFormat="1" x14ac:dyDescent="0.45">
      <c r="A85" s="2"/>
    </row>
    <row r="86" spans="1:1" s="3" customFormat="1" x14ac:dyDescent="0.45">
      <c r="A86" s="2"/>
    </row>
    <row r="87" spans="1:1" s="3" customFormat="1" x14ac:dyDescent="0.45">
      <c r="A87" s="2"/>
    </row>
    <row r="88" spans="1:1" s="3" customFormat="1" x14ac:dyDescent="0.45">
      <c r="A88" s="2"/>
    </row>
    <row r="89" spans="1:1" s="3" customFormat="1" x14ac:dyDescent="0.45">
      <c r="A89" s="2"/>
    </row>
    <row r="90" spans="1:1" s="3" customFormat="1" x14ac:dyDescent="0.45">
      <c r="A90" s="2"/>
    </row>
    <row r="91" spans="1:1" s="3" customFormat="1" x14ac:dyDescent="0.45">
      <c r="A91" s="2"/>
    </row>
    <row r="92" spans="1:1" s="3" customFormat="1" x14ac:dyDescent="0.45">
      <c r="A92" s="2"/>
    </row>
    <row r="93" spans="1:1" s="3" customFormat="1" x14ac:dyDescent="0.45">
      <c r="A93" s="2"/>
    </row>
    <row r="94" spans="1:1" s="3" customFormat="1" x14ac:dyDescent="0.45">
      <c r="A94" s="2"/>
    </row>
    <row r="95" spans="1:1" s="3" customFormat="1" x14ac:dyDescent="0.45">
      <c r="A95" s="2"/>
    </row>
    <row r="96" spans="1:1" s="3" customFormat="1" x14ac:dyDescent="0.45">
      <c r="A96" s="2"/>
    </row>
    <row r="97" spans="1:1" s="3" customFormat="1" x14ac:dyDescent="0.45">
      <c r="A97" s="2"/>
    </row>
    <row r="98" spans="1:1" s="3" customFormat="1" x14ac:dyDescent="0.45">
      <c r="A98" s="2"/>
    </row>
    <row r="99" spans="1:1" s="3" customFormat="1" x14ac:dyDescent="0.45">
      <c r="A99" s="2"/>
    </row>
    <row r="100" spans="1:1" s="3" customFormat="1" x14ac:dyDescent="0.45">
      <c r="A100" s="2"/>
    </row>
    <row r="101" spans="1:1" s="3" customFormat="1" x14ac:dyDescent="0.45">
      <c r="A101" s="2"/>
    </row>
    <row r="102" spans="1:1" s="3" customFormat="1" x14ac:dyDescent="0.45">
      <c r="A102" s="2"/>
    </row>
    <row r="103" spans="1:1" s="3" customFormat="1" x14ac:dyDescent="0.45">
      <c r="A103" s="2"/>
    </row>
    <row r="104" spans="1:1" s="3" customFormat="1" x14ac:dyDescent="0.45">
      <c r="A104" s="2"/>
    </row>
    <row r="105" spans="1:1" s="3" customFormat="1" x14ac:dyDescent="0.45">
      <c r="A105" s="2"/>
    </row>
    <row r="106" spans="1:1" s="3" customFormat="1" x14ac:dyDescent="0.45">
      <c r="A106" s="2"/>
    </row>
    <row r="107" spans="1:1" s="3" customFormat="1" x14ac:dyDescent="0.45">
      <c r="A107" s="2"/>
    </row>
    <row r="108" spans="1:1" s="3" customFormat="1" x14ac:dyDescent="0.45">
      <c r="A108" s="2"/>
    </row>
    <row r="109" spans="1:1" s="3" customFormat="1" x14ac:dyDescent="0.45">
      <c r="A109" s="2"/>
    </row>
    <row r="110" spans="1:1" s="3" customFormat="1" x14ac:dyDescent="0.45">
      <c r="A110" s="2"/>
    </row>
    <row r="111" spans="1:1" s="3" customFormat="1" x14ac:dyDescent="0.45">
      <c r="A111" s="2"/>
    </row>
    <row r="112" spans="1:1" s="3" customFormat="1" x14ac:dyDescent="0.45">
      <c r="A112" s="2"/>
    </row>
    <row r="113" spans="1:1" s="3" customFormat="1" x14ac:dyDescent="0.45">
      <c r="A113" s="2"/>
    </row>
    <row r="114" spans="1:1" s="3" customFormat="1" x14ac:dyDescent="0.45">
      <c r="A114" s="2"/>
    </row>
    <row r="115" spans="1:1" s="3" customFormat="1" x14ac:dyDescent="0.45">
      <c r="A115" s="2"/>
    </row>
    <row r="116" spans="1:1" s="3" customFormat="1" x14ac:dyDescent="0.45">
      <c r="A116" s="2"/>
    </row>
    <row r="117" spans="1:1" s="3" customFormat="1" x14ac:dyDescent="0.45">
      <c r="A117" s="2"/>
    </row>
    <row r="118" spans="1:1" s="3" customFormat="1" x14ac:dyDescent="0.45">
      <c r="A118" s="2"/>
    </row>
    <row r="119" spans="1:1" s="3" customFormat="1" x14ac:dyDescent="0.45">
      <c r="A119" s="2"/>
    </row>
    <row r="120" spans="1:1" s="3" customFormat="1" x14ac:dyDescent="0.45">
      <c r="A120" s="2"/>
    </row>
    <row r="121" spans="1:1" s="3" customFormat="1" x14ac:dyDescent="0.45">
      <c r="A121" s="2"/>
    </row>
    <row r="122" spans="1:1" s="3" customFormat="1" x14ac:dyDescent="0.45">
      <c r="A122" s="2"/>
    </row>
    <row r="123" spans="1:1" s="3" customFormat="1" x14ac:dyDescent="0.45">
      <c r="A123" s="2"/>
    </row>
    <row r="124" spans="1:1" s="3" customFormat="1" x14ac:dyDescent="0.45">
      <c r="A124" s="2"/>
    </row>
    <row r="125" spans="1:1" s="3" customFormat="1" x14ac:dyDescent="0.45">
      <c r="A125" s="2"/>
    </row>
    <row r="126" spans="1:1" s="3" customFormat="1" x14ac:dyDescent="0.45">
      <c r="A126" s="2"/>
    </row>
    <row r="127" spans="1:1" s="3" customFormat="1" x14ac:dyDescent="0.45">
      <c r="A127" s="2"/>
    </row>
    <row r="128" spans="1:1" s="3" customFormat="1" x14ac:dyDescent="0.45">
      <c r="A128" s="2"/>
    </row>
    <row r="129" spans="1:1" s="3" customFormat="1" x14ac:dyDescent="0.45">
      <c r="A129" s="2"/>
    </row>
    <row r="130" spans="1:1" s="3" customFormat="1" x14ac:dyDescent="0.45">
      <c r="A130" s="2"/>
    </row>
    <row r="131" spans="1:1" s="3" customFormat="1" x14ac:dyDescent="0.45">
      <c r="A131" s="2"/>
    </row>
    <row r="132" spans="1:1" s="3" customFormat="1" x14ac:dyDescent="0.45">
      <c r="A132" s="2"/>
    </row>
    <row r="133" spans="1:1" s="3" customFormat="1" x14ac:dyDescent="0.45">
      <c r="A133" s="2"/>
    </row>
    <row r="134" spans="1:1" s="3" customFormat="1" x14ac:dyDescent="0.45">
      <c r="A134" s="2"/>
    </row>
    <row r="135" spans="1:1" s="3" customFormat="1" x14ac:dyDescent="0.45">
      <c r="A135" s="2"/>
    </row>
    <row r="136" spans="1:1" s="3" customFormat="1" x14ac:dyDescent="0.45">
      <c r="A136" s="2"/>
    </row>
    <row r="137" spans="1:1" s="3" customFormat="1" x14ac:dyDescent="0.45">
      <c r="A137" s="2"/>
    </row>
    <row r="138" spans="1:1" s="3" customFormat="1" x14ac:dyDescent="0.45">
      <c r="A138" s="2"/>
    </row>
    <row r="139" spans="1:1" s="3" customFormat="1" x14ac:dyDescent="0.45">
      <c r="A139" s="2"/>
    </row>
    <row r="140" spans="1:1" s="3" customFormat="1" x14ac:dyDescent="0.45">
      <c r="A140" s="2"/>
    </row>
    <row r="141" spans="1:1" s="3" customFormat="1" x14ac:dyDescent="0.45">
      <c r="A141" s="2"/>
    </row>
    <row r="142" spans="1:1" s="3" customFormat="1" x14ac:dyDescent="0.45">
      <c r="A142" s="2"/>
    </row>
    <row r="143" spans="1:1" s="3" customFormat="1" x14ac:dyDescent="0.45">
      <c r="A143" s="2"/>
    </row>
    <row r="144" spans="1:1" s="3" customFormat="1" x14ac:dyDescent="0.45">
      <c r="A144" s="2"/>
    </row>
    <row r="145" spans="1:1" s="3" customFormat="1" x14ac:dyDescent="0.45">
      <c r="A145" s="2"/>
    </row>
    <row r="146" spans="1:1" s="3" customFormat="1" x14ac:dyDescent="0.45">
      <c r="A146" s="2"/>
    </row>
    <row r="147" spans="1:1" s="3" customFormat="1" x14ac:dyDescent="0.45">
      <c r="A147" s="2"/>
    </row>
    <row r="148" spans="1:1" s="3" customFormat="1" x14ac:dyDescent="0.45">
      <c r="A148" s="2"/>
    </row>
    <row r="149" spans="1:1" s="3" customFormat="1" x14ac:dyDescent="0.45">
      <c r="A149" s="2"/>
    </row>
    <row r="150" spans="1:1" s="3" customFormat="1" x14ac:dyDescent="0.45">
      <c r="A150" s="2"/>
    </row>
    <row r="151" spans="1:1" s="3" customFormat="1" x14ac:dyDescent="0.45">
      <c r="A151" s="2"/>
    </row>
  </sheetData>
  <sheetProtection sheet="1" objects="1" scenarios="1"/>
  <mergeCells count="1">
    <mergeCell ref="B2:F2"/>
  </mergeCells>
  <pageMargins left="0.7" right="0.7" top="0.75" bottom="0.75" header="0.3" footer="0.3"/>
  <pageSetup scale="69" orientation="portrait" r:id="rId1"/>
  <ignoredErrors>
    <ignoredError sqref="F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3515-070E-44C0-A07D-98D8FE1360D2}">
  <dimension ref="A1:AB40"/>
  <sheetViews>
    <sheetView zoomScaleNormal="100" workbookViewId="0">
      <selection activeCell="E5" sqref="E5"/>
    </sheetView>
  </sheetViews>
  <sheetFormatPr defaultRowHeight="14.25" x14ac:dyDescent="0.45"/>
  <cols>
    <col min="1" max="1" width="2.59765625" customWidth="1"/>
    <col min="2" max="2" width="59.1328125" bestFit="1" customWidth="1"/>
    <col min="3" max="3" width="14" bestFit="1" customWidth="1"/>
    <col min="4" max="4" width="23.46484375" bestFit="1" customWidth="1"/>
    <col min="5" max="5" width="12.1328125" customWidth="1"/>
    <col min="6" max="6" width="10" bestFit="1" customWidth="1"/>
  </cols>
  <sheetData>
    <row r="1" spans="1:28" ht="14.65" thickBot="1" x14ac:dyDescent="0.5">
      <c r="A1" s="2"/>
      <c r="B1" s="34"/>
      <c r="C1" s="34"/>
      <c r="D1" s="34"/>
      <c r="E1" s="34"/>
      <c r="F1" s="34"/>
      <c r="G1" s="3"/>
      <c r="H1" s="3"/>
      <c r="I1" s="3"/>
      <c r="J1" s="3"/>
      <c r="K1" s="3"/>
      <c r="L1" s="3"/>
      <c r="M1" s="3"/>
      <c r="N1" s="3"/>
      <c r="O1" s="3"/>
      <c r="P1" s="3"/>
      <c r="Q1" s="3"/>
      <c r="R1" s="3"/>
      <c r="S1" s="3"/>
      <c r="T1" s="3"/>
      <c r="U1" s="3"/>
      <c r="V1" s="3"/>
      <c r="W1" s="3"/>
      <c r="X1" s="3"/>
      <c r="Y1" s="3"/>
      <c r="Z1" s="3"/>
      <c r="AA1" s="3"/>
      <c r="AB1" s="3"/>
    </row>
    <row r="2" spans="1:28" ht="15.75" x14ac:dyDescent="0.5">
      <c r="A2" s="2"/>
      <c r="B2" s="88" t="s">
        <v>21</v>
      </c>
      <c r="C2" s="89"/>
      <c r="D2" s="89"/>
      <c r="E2" s="89"/>
      <c r="F2" s="90"/>
      <c r="G2" s="6"/>
      <c r="H2" s="3"/>
      <c r="I2" s="3"/>
      <c r="J2" s="3"/>
      <c r="K2" s="3"/>
      <c r="L2" s="3"/>
      <c r="M2" s="3"/>
      <c r="N2" s="3"/>
      <c r="O2" s="3"/>
      <c r="P2" s="3"/>
      <c r="Q2" s="3"/>
      <c r="R2" s="3"/>
      <c r="S2" s="3"/>
      <c r="T2" s="3"/>
      <c r="U2" s="3"/>
      <c r="V2" s="3"/>
      <c r="W2" s="3"/>
      <c r="X2" s="3"/>
      <c r="Y2" s="3"/>
      <c r="Z2" s="3"/>
      <c r="AA2" s="3"/>
      <c r="AB2" s="3"/>
    </row>
    <row r="3" spans="1:28" ht="16.149999999999999" thickBot="1" x14ac:dyDescent="0.55000000000000004">
      <c r="A3" s="2"/>
      <c r="B3" s="82" t="s">
        <v>2</v>
      </c>
      <c r="C3" s="83"/>
      <c r="D3" s="17"/>
      <c r="E3" s="83"/>
      <c r="F3" s="84" t="s">
        <v>55</v>
      </c>
      <c r="G3" s="6"/>
      <c r="H3" s="3"/>
      <c r="I3" s="3"/>
      <c r="J3" s="3"/>
      <c r="K3" s="3"/>
      <c r="L3" s="3"/>
      <c r="M3" s="3"/>
      <c r="N3" s="3"/>
      <c r="O3" s="3"/>
      <c r="P3" s="3"/>
      <c r="Q3" s="3"/>
      <c r="R3" s="3"/>
      <c r="S3" s="3"/>
      <c r="T3" s="3"/>
      <c r="U3" s="3"/>
      <c r="V3" s="3"/>
      <c r="W3" s="3"/>
      <c r="X3" s="3"/>
      <c r="Y3" s="3"/>
      <c r="Z3" s="3"/>
      <c r="AA3" s="3"/>
      <c r="AB3" s="3"/>
    </row>
    <row r="4" spans="1:28" ht="14.65" thickBot="1" x14ac:dyDescent="0.5">
      <c r="A4" s="2"/>
      <c r="B4" s="78" t="s">
        <v>17</v>
      </c>
      <c r="C4" s="79" t="s">
        <v>54</v>
      </c>
      <c r="D4" s="64"/>
      <c r="E4" s="80" t="s">
        <v>14</v>
      </c>
      <c r="F4" s="81" t="s">
        <v>0</v>
      </c>
      <c r="G4" s="3"/>
      <c r="H4" s="3"/>
      <c r="I4" s="3"/>
      <c r="J4" s="3"/>
      <c r="K4" s="3"/>
      <c r="L4" s="3"/>
      <c r="M4" s="3"/>
      <c r="N4" s="3"/>
      <c r="O4" s="3"/>
      <c r="P4" s="3"/>
      <c r="Q4" s="3"/>
      <c r="R4" s="3"/>
      <c r="S4" s="3"/>
      <c r="T4" s="3"/>
      <c r="U4" s="3"/>
      <c r="V4" s="3"/>
      <c r="W4" s="3"/>
      <c r="X4" s="3"/>
      <c r="Y4" s="3"/>
      <c r="Z4" s="3"/>
      <c r="AA4" s="3"/>
      <c r="AB4" s="3"/>
    </row>
    <row r="5" spans="1:28" ht="14.65" thickBot="1" x14ac:dyDescent="0.5">
      <c r="A5" s="2"/>
      <c r="B5" s="24" t="s">
        <v>42</v>
      </c>
      <c r="C5" s="31"/>
      <c r="D5" s="26" t="s">
        <v>24</v>
      </c>
      <c r="E5" s="11">
        <v>0.37</v>
      </c>
      <c r="F5" s="65"/>
      <c r="G5" s="3"/>
      <c r="H5" s="3"/>
      <c r="I5" s="3"/>
      <c r="J5" s="3"/>
      <c r="K5" s="3"/>
      <c r="L5" s="3"/>
      <c r="M5" s="3"/>
      <c r="N5" s="3"/>
      <c r="O5" s="3"/>
      <c r="P5" s="3"/>
      <c r="Q5" s="3"/>
      <c r="R5" s="3"/>
      <c r="S5" s="3"/>
      <c r="T5" s="3"/>
      <c r="U5" s="3"/>
      <c r="V5" s="3"/>
      <c r="W5" s="3"/>
      <c r="X5" s="3"/>
      <c r="Y5" s="3"/>
      <c r="Z5" s="3"/>
      <c r="AA5" s="3"/>
      <c r="AB5" s="3"/>
    </row>
    <row r="6" spans="1:28" ht="14.65" thickBot="1" x14ac:dyDescent="0.5">
      <c r="A6" s="2"/>
      <c r="B6" s="28"/>
      <c r="C6" s="31"/>
      <c r="D6" s="26" t="s">
        <v>23</v>
      </c>
      <c r="E6" s="77">
        <v>0.94</v>
      </c>
      <c r="F6" s="27"/>
      <c r="G6" s="3"/>
      <c r="H6" s="3"/>
      <c r="I6" s="3"/>
      <c r="J6" s="3"/>
      <c r="K6" s="3"/>
      <c r="L6" s="3"/>
      <c r="M6" s="3"/>
      <c r="N6" s="3"/>
      <c r="O6" s="3"/>
      <c r="P6" s="3"/>
      <c r="Q6" s="3"/>
      <c r="R6" s="3"/>
      <c r="S6" s="3"/>
      <c r="T6" s="3"/>
      <c r="U6" s="3"/>
      <c r="V6" s="3"/>
      <c r="W6" s="3"/>
      <c r="X6" s="3"/>
      <c r="Y6" s="3"/>
      <c r="Z6" s="3"/>
      <c r="AA6" s="3"/>
      <c r="AB6" s="3"/>
    </row>
    <row r="7" spans="1:28" ht="14.65" thickBot="1" x14ac:dyDescent="0.5">
      <c r="A7" s="2"/>
      <c r="B7" s="24" t="s">
        <v>40</v>
      </c>
      <c r="C7" s="31">
        <v>95.11</v>
      </c>
      <c r="D7" s="26" t="s">
        <v>26</v>
      </c>
      <c r="E7" s="12">
        <v>3.8</v>
      </c>
      <c r="F7" s="4">
        <f>(E7/56/0.845)*(1-E5)*2000*E6</f>
        <v>95.112426035502949</v>
      </c>
      <c r="G7" s="3"/>
      <c r="H7" s="3"/>
      <c r="I7" s="3"/>
      <c r="J7" s="3"/>
      <c r="K7" s="3"/>
      <c r="L7" s="3"/>
      <c r="M7" s="3"/>
      <c r="N7" s="3"/>
      <c r="O7" s="3"/>
      <c r="P7" s="3"/>
      <c r="Q7" s="3"/>
      <c r="R7" s="3"/>
      <c r="S7" s="3"/>
      <c r="T7" s="3"/>
      <c r="U7" s="3"/>
      <c r="V7" s="3"/>
      <c r="W7" s="3"/>
      <c r="X7" s="3"/>
      <c r="Y7" s="3"/>
      <c r="Z7" s="3"/>
      <c r="AA7" s="3"/>
      <c r="AB7" s="3"/>
    </row>
    <row r="8" spans="1:28" x14ac:dyDescent="0.45">
      <c r="A8" s="2"/>
      <c r="B8" s="66" t="s">
        <v>25</v>
      </c>
      <c r="C8" s="31"/>
      <c r="D8" s="67"/>
      <c r="E8" s="34"/>
      <c r="F8" s="27"/>
      <c r="G8" s="3"/>
      <c r="H8" s="3"/>
      <c r="I8" s="3"/>
      <c r="J8" s="3"/>
      <c r="K8" s="3"/>
      <c r="L8" s="3"/>
      <c r="M8" s="3"/>
      <c r="N8" s="3"/>
      <c r="O8" s="3"/>
      <c r="P8" s="3"/>
      <c r="Q8" s="3"/>
      <c r="R8" s="3"/>
      <c r="S8" s="3"/>
      <c r="T8" s="3"/>
      <c r="U8" s="3"/>
      <c r="V8" s="3"/>
      <c r="W8" s="3"/>
      <c r="X8" s="3"/>
      <c r="Y8" s="3"/>
      <c r="Z8" s="3"/>
      <c r="AA8" s="3"/>
      <c r="AB8" s="3"/>
    </row>
    <row r="9" spans="1:28" x14ac:dyDescent="0.45">
      <c r="A9" s="2"/>
      <c r="B9" s="36" t="s">
        <v>35</v>
      </c>
      <c r="C9" s="31"/>
      <c r="D9" s="34"/>
      <c r="E9" s="34"/>
      <c r="F9" s="65"/>
      <c r="G9" s="3"/>
      <c r="H9" s="3"/>
      <c r="I9" s="3"/>
      <c r="J9" s="3"/>
      <c r="K9" s="3"/>
      <c r="L9" s="3"/>
      <c r="M9" s="3"/>
      <c r="N9" s="3"/>
      <c r="O9" s="3"/>
      <c r="P9" s="3"/>
      <c r="Q9" s="3"/>
      <c r="R9" s="3"/>
      <c r="S9" s="3"/>
      <c r="T9" s="3"/>
      <c r="U9" s="3"/>
      <c r="V9" s="3"/>
      <c r="W9" s="3"/>
      <c r="X9" s="3"/>
      <c r="Y9" s="3"/>
      <c r="Z9" s="3"/>
      <c r="AA9" s="3"/>
      <c r="AB9" s="3"/>
    </row>
    <row r="10" spans="1:28" x14ac:dyDescent="0.45">
      <c r="A10" s="2"/>
      <c r="B10" s="66" t="s">
        <v>34</v>
      </c>
      <c r="C10" s="68"/>
      <c r="D10" s="34"/>
      <c r="E10" s="34"/>
      <c r="F10" s="69"/>
      <c r="G10" s="3"/>
      <c r="H10" s="3"/>
      <c r="I10" s="3"/>
      <c r="J10" s="3"/>
      <c r="K10" s="3"/>
      <c r="L10" s="3"/>
      <c r="M10" s="3"/>
      <c r="N10" s="3"/>
      <c r="O10" s="3"/>
      <c r="P10" s="3"/>
      <c r="Q10" s="3"/>
      <c r="R10" s="3"/>
      <c r="S10" s="3"/>
      <c r="T10" s="3"/>
      <c r="U10" s="3"/>
      <c r="V10" s="3"/>
      <c r="W10" s="3"/>
      <c r="X10" s="3"/>
      <c r="Y10" s="3"/>
      <c r="Z10" s="3"/>
      <c r="AA10" s="3"/>
      <c r="AB10" s="3"/>
    </row>
    <row r="11" spans="1:28" x14ac:dyDescent="0.45">
      <c r="A11" s="2"/>
      <c r="B11" s="36" t="s">
        <v>36</v>
      </c>
      <c r="C11" s="68"/>
      <c r="D11" s="34"/>
      <c r="E11" s="34"/>
      <c r="F11" s="27"/>
      <c r="G11" s="3"/>
      <c r="H11" s="3"/>
      <c r="I11" s="3"/>
      <c r="J11" s="3"/>
      <c r="K11" s="3"/>
      <c r="L11" s="3"/>
      <c r="M11" s="3"/>
      <c r="N11" s="3"/>
      <c r="O11" s="3"/>
      <c r="P11" s="3"/>
      <c r="Q11" s="3"/>
      <c r="R11" s="3"/>
      <c r="S11" s="3"/>
      <c r="T11" s="3"/>
      <c r="U11" s="3"/>
      <c r="V11" s="3"/>
      <c r="W11" s="3"/>
      <c r="X11" s="3"/>
      <c r="Y11" s="3"/>
      <c r="Z11" s="3"/>
      <c r="AA11" s="3"/>
      <c r="AB11" s="3"/>
    </row>
    <row r="12" spans="1:28" ht="14.65" thickBot="1" x14ac:dyDescent="0.5">
      <c r="A12" s="2"/>
      <c r="B12" s="70"/>
      <c r="C12" s="33"/>
      <c r="D12" s="71"/>
      <c r="E12" s="72"/>
      <c r="F12" s="73"/>
      <c r="G12" s="3"/>
      <c r="H12" s="3"/>
      <c r="I12" s="3"/>
      <c r="J12" s="3"/>
      <c r="K12" s="3"/>
      <c r="L12" s="3"/>
      <c r="M12" s="3"/>
      <c r="N12" s="3"/>
      <c r="O12" s="3"/>
      <c r="P12" s="3"/>
      <c r="Q12" s="3"/>
      <c r="R12" s="3"/>
      <c r="S12" s="3"/>
      <c r="T12" s="3"/>
      <c r="U12" s="3"/>
      <c r="V12" s="3"/>
      <c r="W12" s="3"/>
      <c r="X12" s="3"/>
      <c r="Y12" s="3"/>
      <c r="Z12" s="3"/>
      <c r="AA12" s="3"/>
      <c r="AB12" s="3"/>
    </row>
    <row r="13" spans="1:28" ht="14.65" thickBot="1" x14ac:dyDescent="0.5">
      <c r="A13" s="2"/>
      <c r="B13" s="19" t="s">
        <v>11</v>
      </c>
      <c r="C13" s="74"/>
      <c r="D13" s="75"/>
      <c r="E13" s="76"/>
      <c r="F13" s="30"/>
      <c r="G13" s="3"/>
      <c r="H13" s="3"/>
      <c r="I13" s="3"/>
      <c r="J13" s="3"/>
      <c r="K13" s="3"/>
      <c r="L13" s="3"/>
      <c r="M13" s="3"/>
      <c r="N13" s="3"/>
      <c r="O13" s="3"/>
      <c r="P13" s="3"/>
      <c r="Q13" s="3"/>
      <c r="R13" s="3"/>
      <c r="S13" s="3"/>
      <c r="T13" s="3"/>
      <c r="U13" s="3"/>
      <c r="V13" s="3"/>
      <c r="W13" s="3"/>
      <c r="X13" s="3"/>
      <c r="Y13" s="3"/>
      <c r="Z13" s="3"/>
      <c r="AA13" s="3"/>
      <c r="AB13" s="3"/>
    </row>
    <row r="14" spans="1:28" ht="14.65" thickBot="1" x14ac:dyDescent="0.5">
      <c r="A14" s="2"/>
      <c r="B14" s="24" t="s">
        <v>43</v>
      </c>
      <c r="C14" s="31">
        <v>11.41</v>
      </c>
      <c r="D14" s="26" t="s">
        <v>12</v>
      </c>
      <c r="E14" s="11">
        <v>0.12</v>
      </c>
      <c r="F14" s="4">
        <f>F7*E14</f>
        <v>11.413491124260354</v>
      </c>
      <c r="G14" s="3"/>
      <c r="H14" s="3"/>
      <c r="I14" s="3"/>
      <c r="J14" s="3"/>
      <c r="K14" s="3"/>
      <c r="L14" s="3"/>
      <c r="M14" s="3"/>
      <c r="N14" s="3"/>
      <c r="O14" s="3"/>
      <c r="P14" s="3"/>
      <c r="Q14" s="3"/>
      <c r="R14" s="3"/>
      <c r="S14" s="3"/>
      <c r="T14" s="3"/>
      <c r="U14" s="3"/>
      <c r="V14" s="3"/>
      <c r="W14" s="3"/>
      <c r="X14" s="3"/>
      <c r="Y14" s="3"/>
      <c r="Z14" s="3"/>
      <c r="AA14" s="3"/>
      <c r="AB14" s="3"/>
    </row>
    <row r="15" spans="1:28" x14ac:dyDescent="0.45">
      <c r="A15" s="2"/>
      <c r="B15" s="37" t="s">
        <v>18</v>
      </c>
      <c r="C15" s="33"/>
      <c r="D15" s="34"/>
      <c r="E15" s="34"/>
      <c r="F15" s="30"/>
      <c r="G15" s="3"/>
      <c r="H15" s="3"/>
      <c r="I15" s="3"/>
      <c r="J15" s="3"/>
      <c r="K15" s="3"/>
      <c r="L15" s="3"/>
      <c r="M15" s="3"/>
      <c r="N15" s="3"/>
      <c r="O15" s="3"/>
      <c r="P15" s="3"/>
      <c r="Q15" s="3"/>
      <c r="R15" s="3"/>
      <c r="S15" s="3"/>
      <c r="T15" s="3"/>
      <c r="U15" s="3"/>
      <c r="V15" s="3"/>
      <c r="W15" s="3"/>
      <c r="X15" s="3"/>
      <c r="Y15" s="3"/>
      <c r="Z15" s="3"/>
      <c r="AA15" s="3"/>
      <c r="AB15" s="3"/>
    </row>
    <row r="16" spans="1:28" ht="14.65" thickBot="1" x14ac:dyDescent="0.5">
      <c r="A16" s="2"/>
      <c r="B16" s="53"/>
      <c r="C16" s="33"/>
      <c r="D16" s="34"/>
      <c r="E16" s="34"/>
      <c r="F16" s="30"/>
      <c r="G16" s="3"/>
      <c r="H16" s="3"/>
      <c r="I16" s="3"/>
      <c r="J16" s="3"/>
      <c r="K16" s="3"/>
      <c r="L16" s="3"/>
      <c r="M16" s="3"/>
      <c r="N16" s="3"/>
      <c r="O16" s="3"/>
      <c r="P16" s="3"/>
      <c r="Q16" s="3"/>
      <c r="R16" s="3"/>
      <c r="S16" s="3"/>
      <c r="T16" s="3"/>
      <c r="U16" s="3"/>
      <c r="V16" s="3"/>
      <c r="W16" s="3"/>
      <c r="X16" s="3"/>
      <c r="Y16" s="3"/>
      <c r="Z16" s="3"/>
      <c r="AA16" s="3"/>
      <c r="AB16" s="3"/>
    </row>
    <row r="17" spans="1:28" ht="14.65" thickBot="1" x14ac:dyDescent="0.5">
      <c r="A17" s="2"/>
      <c r="B17" s="24" t="s">
        <v>44</v>
      </c>
      <c r="C17" s="31">
        <v>4.25</v>
      </c>
      <c r="D17" s="34"/>
      <c r="E17" s="34"/>
      <c r="F17" s="10">
        <v>4.25</v>
      </c>
      <c r="G17" s="3"/>
      <c r="H17" s="3"/>
      <c r="I17" s="3"/>
      <c r="J17" s="3"/>
      <c r="K17" s="3"/>
      <c r="L17" s="3"/>
      <c r="M17" s="3"/>
      <c r="N17" s="3"/>
      <c r="O17" s="3"/>
      <c r="P17" s="3"/>
      <c r="Q17" s="3"/>
      <c r="R17" s="3"/>
      <c r="S17" s="3"/>
      <c r="T17" s="3"/>
      <c r="U17" s="3"/>
      <c r="V17" s="3"/>
      <c r="W17" s="3"/>
      <c r="X17" s="3"/>
      <c r="Y17" s="3"/>
      <c r="Z17" s="3"/>
      <c r="AA17" s="3"/>
      <c r="AB17" s="3"/>
    </row>
    <row r="18" spans="1:28" x14ac:dyDescent="0.45">
      <c r="A18" s="2"/>
      <c r="B18" s="54" t="s">
        <v>22</v>
      </c>
      <c r="C18" s="33"/>
      <c r="D18" s="34"/>
      <c r="E18" s="34"/>
      <c r="F18" s="63"/>
      <c r="G18" s="3"/>
      <c r="H18" s="7"/>
      <c r="I18" s="3"/>
      <c r="J18" s="3"/>
      <c r="K18" s="3"/>
      <c r="L18" s="3"/>
      <c r="M18" s="3"/>
      <c r="N18" s="3"/>
      <c r="O18" s="3"/>
      <c r="P18" s="3"/>
      <c r="Q18" s="3"/>
      <c r="R18" s="3"/>
      <c r="S18" s="3"/>
      <c r="T18" s="3"/>
      <c r="U18" s="3"/>
      <c r="V18" s="3"/>
      <c r="W18" s="3"/>
      <c r="X18" s="3"/>
      <c r="Y18" s="3"/>
      <c r="Z18" s="3"/>
      <c r="AA18" s="3"/>
      <c r="AB18" s="3"/>
    </row>
    <row r="19" spans="1:28" ht="14.65" thickBot="1" x14ac:dyDescent="0.5">
      <c r="A19" s="2"/>
      <c r="B19" s="55"/>
      <c r="C19" s="33"/>
      <c r="D19" s="34"/>
      <c r="E19" s="34"/>
      <c r="F19" s="63"/>
      <c r="G19" s="3"/>
      <c r="H19" s="3"/>
      <c r="I19" s="3"/>
      <c r="J19" s="3"/>
      <c r="K19" s="3"/>
      <c r="L19" s="3"/>
      <c r="M19" s="3"/>
      <c r="N19" s="3"/>
      <c r="O19" s="3"/>
      <c r="P19" s="3"/>
      <c r="Q19" s="3"/>
      <c r="R19" s="3"/>
      <c r="S19" s="3"/>
      <c r="T19" s="3"/>
      <c r="U19" s="3"/>
      <c r="V19" s="3"/>
      <c r="W19" s="3"/>
      <c r="X19" s="3"/>
      <c r="Y19" s="3"/>
      <c r="Z19" s="3"/>
      <c r="AA19" s="3"/>
      <c r="AB19" s="3"/>
    </row>
    <row r="20" spans="1:28" ht="14.65" thickBot="1" x14ac:dyDescent="0.5">
      <c r="A20" s="2"/>
      <c r="B20" s="24" t="s">
        <v>45</v>
      </c>
      <c r="C20" s="31">
        <v>6.75</v>
      </c>
      <c r="D20" s="34"/>
      <c r="E20" s="34"/>
      <c r="F20" s="10">
        <v>6.75</v>
      </c>
      <c r="G20" s="3"/>
      <c r="H20" s="3"/>
      <c r="I20" s="3"/>
      <c r="J20" s="3"/>
      <c r="K20" s="3"/>
      <c r="L20" s="3"/>
      <c r="M20" s="3"/>
      <c r="N20" s="3"/>
      <c r="O20" s="3"/>
      <c r="P20" s="3"/>
      <c r="Q20" s="3"/>
      <c r="R20" s="3"/>
      <c r="S20" s="3"/>
      <c r="T20" s="3"/>
      <c r="U20" s="3"/>
      <c r="V20" s="3"/>
      <c r="W20" s="3"/>
      <c r="X20" s="3"/>
      <c r="Y20" s="3"/>
      <c r="Z20" s="3"/>
      <c r="AA20" s="3"/>
      <c r="AB20" s="3"/>
    </row>
    <row r="21" spans="1:28" ht="14.65" thickBot="1" x14ac:dyDescent="0.5">
      <c r="A21" s="2"/>
      <c r="B21" s="24"/>
      <c r="C21" s="33"/>
      <c r="D21" s="34"/>
      <c r="E21" s="34"/>
      <c r="F21" s="63"/>
      <c r="G21" s="3"/>
      <c r="H21" s="3"/>
      <c r="I21" s="3"/>
      <c r="J21" s="3"/>
      <c r="K21" s="3"/>
      <c r="L21" s="3"/>
      <c r="M21" s="3"/>
      <c r="N21" s="3"/>
      <c r="O21" s="3"/>
      <c r="P21" s="3"/>
      <c r="Q21" s="3"/>
      <c r="R21" s="3"/>
      <c r="S21" s="3"/>
      <c r="T21" s="3"/>
      <c r="U21" s="3"/>
      <c r="V21" s="3"/>
      <c r="W21" s="3"/>
      <c r="X21" s="3"/>
      <c r="Y21" s="3"/>
      <c r="Z21" s="3"/>
      <c r="AA21" s="3"/>
      <c r="AB21" s="3"/>
    </row>
    <row r="22" spans="1:28" ht="14.65" thickBot="1" x14ac:dyDescent="0.5">
      <c r="A22" s="2"/>
      <c r="B22" s="24" t="s">
        <v>46</v>
      </c>
      <c r="C22" s="31">
        <v>7.25</v>
      </c>
      <c r="D22" s="34"/>
      <c r="E22" s="34"/>
      <c r="F22" s="10">
        <v>7.25</v>
      </c>
      <c r="G22" s="3"/>
      <c r="H22" s="3"/>
      <c r="I22" s="3"/>
      <c r="J22" s="3"/>
      <c r="K22" s="3"/>
      <c r="L22" s="3"/>
      <c r="M22" s="3"/>
      <c r="N22" s="3"/>
      <c r="O22" s="3"/>
      <c r="P22" s="3"/>
      <c r="Q22" s="3"/>
      <c r="R22" s="3"/>
      <c r="S22" s="3"/>
      <c r="T22" s="3"/>
      <c r="U22" s="3"/>
      <c r="V22" s="3"/>
      <c r="W22" s="3"/>
      <c r="X22" s="3"/>
      <c r="Y22" s="3"/>
      <c r="Z22" s="3"/>
      <c r="AA22" s="3"/>
      <c r="AB22" s="3"/>
    </row>
    <row r="23" spans="1:28" ht="14.65" thickBot="1" x14ac:dyDescent="0.5">
      <c r="A23" s="2"/>
      <c r="B23" s="24"/>
      <c r="C23" s="33"/>
      <c r="D23" s="34"/>
      <c r="E23" s="34"/>
      <c r="F23" s="27"/>
      <c r="G23" s="3"/>
      <c r="H23" s="3"/>
      <c r="I23" s="3"/>
      <c r="J23" s="3"/>
      <c r="K23" s="3"/>
      <c r="L23" s="3"/>
      <c r="M23" s="3"/>
      <c r="N23" s="3"/>
      <c r="O23" s="3"/>
      <c r="P23" s="3"/>
      <c r="Q23" s="3"/>
      <c r="R23" s="3"/>
      <c r="S23" s="3"/>
      <c r="T23" s="3"/>
      <c r="U23" s="3"/>
      <c r="V23" s="3"/>
      <c r="W23" s="3"/>
      <c r="X23" s="3"/>
      <c r="Y23" s="3"/>
      <c r="Z23" s="3"/>
      <c r="AA23" s="3"/>
      <c r="AB23" s="3"/>
    </row>
    <row r="24" spans="1:28" ht="14.65" thickBot="1" x14ac:dyDescent="0.5">
      <c r="A24" s="2"/>
      <c r="B24" s="24" t="s">
        <v>47</v>
      </c>
      <c r="C24" s="31">
        <v>29.66</v>
      </c>
      <c r="D24" s="34"/>
      <c r="E24" s="34"/>
      <c r="F24" s="56">
        <f>F14+F17+F20+F22</f>
        <v>29.663491124260354</v>
      </c>
      <c r="G24" s="3"/>
      <c r="H24" s="3"/>
      <c r="I24" s="3"/>
      <c r="J24" s="3"/>
      <c r="K24" s="3"/>
      <c r="L24" s="3"/>
      <c r="M24" s="3"/>
      <c r="N24" s="3"/>
      <c r="O24" s="3"/>
      <c r="P24" s="3"/>
      <c r="Q24" s="3"/>
      <c r="R24" s="3"/>
      <c r="S24" s="3"/>
      <c r="T24" s="3"/>
      <c r="U24" s="3"/>
      <c r="V24" s="3"/>
      <c r="W24" s="3"/>
      <c r="X24" s="3"/>
      <c r="Y24" s="3"/>
      <c r="Z24" s="3"/>
      <c r="AA24" s="3"/>
      <c r="AB24" s="3"/>
    </row>
    <row r="25" spans="1:28" ht="14.65" thickBot="1" x14ac:dyDescent="0.5">
      <c r="A25" s="2"/>
      <c r="B25" s="24"/>
      <c r="C25" s="33"/>
      <c r="D25" s="34"/>
      <c r="E25" s="34"/>
      <c r="F25" s="57"/>
      <c r="G25" s="3"/>
      <c r="H25" s="8"/>
      <c r="I25" s="3"/>
      <c r="J25" s="3"/>
      <c r="K25" s="3"/>
      <c r="L25" s="3"/>
      <c r="M25" s="3"/>
      <c r="N25" s="3"/>
      <c r="O25" s="3"/>
      <c r="P25" s="3"/>
      <c r="Q25" s="3"/>
      <c r="R25" s="3"/>
      <c r="S25" s="3"/>
      <c r="T25" s="3"/>
      <c r="U25" s="3"/>
      <c r="V25" s="3"/>
      <c r="W25" s="3"/>
      <c r="X25" s="3"/>
      <c r="Y25" s="3"/>
      <c r="Z25" s="3"/>
      <c r="AA25" s="3"/>
      <c r="AB25" s="3"/>
    </row>
    <row r="26" spans="1:28" ht="14.65" thickBot="1" x14ac:dyDescent="0.5">
      <c r="A26" s="2"/>
      <c r="B26" s="24" t="s">
        <v>41</v>
      </c>
      <c r="C26" s="31">
        <v>65.45</v>
      </c>
      <c r="D26" s="58"/>
      <c r="E26" s="58"/>
      <c r="F26" s="56">
        <f>F7-F24</f>
        <v>65.448934911242588</v>
      </c>
      <c r="G26" s="3"/>
      <c r="H26" s="3"/>
      <c r="I26" s="3"/>
      <c r="J26" s="3"/>
      <c r="K26" s="3"/>
      <c r="L26" s="3"/>
      <c r="M26" s="3"/>
      <c r="N26" s="3"/>
      <c r="O26" s="3"/>
      <c r="P26" s="3"/>
      <c r="Q26" s="3"/>
      <c r="R26" s="3"/>
      <c r="S26" s="3"/>
      <c r="T26" s="3"/>
      <c r="U26" s="3"/>
      <c r="V26" s="3"/>
      <c r="W26" s="3"/>
      <c r="X26" s="3"/>
      <c r="Y26" s="3"/>
      <c r="Z26" s="3"/>
      <c r="AA26" s="3"/>
      <c r="AB26" s="3"/>
    </row>
    <row r="27" spans="1:28" ht="14.65" thickBot="1" x14ac:dyDescent="0.5">
      <c r="A27" s="2"/>
      <c r="B27" s="59" t="s">
        <v>16</v>
      </c>
      <c r="C27" s="60"/>
      <c r="D27" s="61"/>
      <c r="E27" s="61"/>
      <c r="F27" s="62"/>
      <c r="G27" s="3"/>
      <c r="H27" s="3"/>
      <c r="I27" s="3"/>
      <c r="J27" s="3"/>
      <c r="K27" s="3"/>
      <c r="L27" s="3"/>
      <c r="M27" s="3"/>
      <c r="N27" s="3"/>
      <c r="O27" s="3"/>
      <c r="P27" s="3"/>
      <c r="Q27" s="3"/>
      <c r="R27" s="3"/>
      <c r="S27" s="3"/>
      <c r="T27" s="3"/>
      <c r="U27" s="3"/>
      <c r="V27" s="3"/>
      <c r="W27" s="3"/>
      <c r="X27" s="3"/>
      <c r="Y27" s="3"/>
      <c r="Z27" s="3"/>
      <c r="AA27" s="3"/>
      <c r="AB27" s="3"/>
    </row>
    <row r="28" spans="1:28" x14ac:dyDescent="0.4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x14ac:dyDescent="0.4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x14ac:dyDescent="0.4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x14ac:dyDescent="0.4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x14ac:dyDescent="0.4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x14ac:dyDescent="0.4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x14ac:dyDescent="0.4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x14ac:dyDescent="0.45">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x14ac:dyDescent="0.45">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x14ac:dyDescent="0.45">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x14ac:dyDescent="0.45">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x14ac:dyDescent="0.45">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x14ac:dyDescent="0.45">
      <c r="B40" s="3"/>
      <c r="C40" s="3"/>
      <c r="D40" s="3"/>
      <c r="E40" s="3"/>
      <c r="F40" s="3"/>
      <c r="G40" s="3"/>
      <c r="H40" s="3"/>
      <c r="I40" s="3"/>
      <c r="J40" s="3"/>
      <c r="K40" s="3"/>
      <c r="L40" s="3"/>
      <c r="M40" s="3"/>
      <c r="N40" s="3"/>
      <c r="O40" s="3"/>
      <c r="P40" s="3"/>
      <c r="Q40" s="3"/>
      <c r="R40" s="3"/>
      <c r="S40" s="3"/>
      <c r="T40" s="3"/>
      <c r="U40" s="3"/>
      <c r="V40" s="3"/>
      <c r="W40" s="3"/>
      <c r="X40" s="3"/>
      <c r="Y40" s="3"/>
      <c r="Z40" s="3"/>
      <c r="AA40" s="3"/>
      <c r="AB40" s="3"/>
    </row>
  </sheetData>
  <sheetProtection sheet="1" objects="1" scenarios="1"/>
  <mergeCells count="1">
    <mergeCell ref="B2:F2"/>
  </mergeCells>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8EFC1CEF359648BC0C8AD096DB2D41" ma:contentTypeVersion="12" ma:contentTypeDescription="Create a new document." ma:contentTypeScope="" ma:versionID="4fc0d4c6a28395942ee9929752abb974">
  <xsd:schema xmlns:xsd="http://www.w3.org/2001/XMLSchema" xmlns:xs="http://www.w3.org/2001/XMLSchema" xmlns:p="http://schemas.microsoft.com/office/2006/metadata/properties" xmlns:ns1="http://schemas.microsoft.com/sharepoint/v3" xmlns:ns3="c29a6e96-27cc-4888-9e32-aed5af49d252" targetNamespace="http://schemas.microsoft.com/office/2006/metadata/properties" ma:root="true" ma:fieldsID="f786f1ff3836f4364d3595335fa3a4e9" ns1:_="" ns3:_="">
    <xsd:import namespace="http://schemas.microsoft.com/sharepoint/v3"/>
    <xsd:import namespace="c29a6e96-27cc-4888-9e32-aed5af49d2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9a6e96-27cc-4888-9e32-aed5af49d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ED4A22-C2AD-4816-BFEC-34D1A295EB30}">
  <ds:schemaRefs>
    <ds:schemaRef ds:uri="http://www.w3.org/XML/1998/namespace"/>
    <ds:schemaRef ds:uri="http://schemas.microsoft.com/sharepoint/v3"/>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c29a6e96-27cc-4888-9e32-aed5af49d252"/>
    <ds:schemaRef ds:uri="http://purl.org/dc/terms/"/>
  </ds:schemaRefs>
</ds:datastoreItem>
</file>

<file path=customXml/itemProps2.xml><?xml version="1.0" encoding="utf-8"?>
<ds:datastoreItem xmlns:ds="http://schemas.openxmlformats.org/officeDocument/2006/customXml" ds:itemID="{10A4D8C2-723E-4778-9932-D86C57F9B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9a6e96-27cc-4888-9e32-aed5af49d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68BB17-1F90-464B-B524-47A61B0788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PRICING TOOL</vt:lpstr>
      <vt:lpstr>CORN SILAGE</vt:lpstr>
      <vt:lpstr>CORN EARLAGE OR SNAPLAGE</vt:lpstr>
      <vt:lpstr>'CORN EARLAGE OR SNAPLAGE'!Print_Area</vt:lpstr>
      <vt:lpstr>'CORN SILAGE'!Print_Area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Dan Buskirk</cp:lastModifiedBy>
  <cp:lastPrinted>2019-09-17T19:46:53Z</cp:lastPrinted>
  <dcterms:created xsi:type="dcterms:W3CDTF">2019-09-05T14:09:42Z</dcterms:created>
  <dcterms:modified xsi:type="dcterms:W3CDTF">2019-10-07T20:42:12Z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0x010100068EFC1CEF359648BC0C8AD096DB2D41</vt:lpwstr>
  </property>
</Properties>
</file>